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threadedComments/threadedComment1.xml" ContentType="application/vnd.ms-excel.threadedcomment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persons/person.xml" ContentType="application/vnd.ms-excel.person+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updateLinks="never" codeName="ThisWorkbook"/>
  <mc:AlternateContent xmlns:mc="http://schemas.openxmlformats.org/markup-compatibility/2006">
    <mc:Choice Requires="x15">
      <x15ac:absPath xmlns:x15ac="http://schemas.microsoft.com/office/spreadsheetml/2010/11/ac" url="Q:\3. Pv and Youth Branch\POS\1. PORU\1. SUBG County Monitoring\County Monitoring Assignments\01 - Alameda\SUBG Contract\26-28\"/>
    </mc:Choice>
  </mc:AlternateContent>
  <xr:revisionPtr revIDLastSave="0" documentId="13_ncr:1_{EFC6BD99-E5A5-41CD-B4D9-83A42B5EE58D}" xr6:coauthVersionLast="47" xr6:coauthVersionMax="47" xr10:uidLastSave="{00000000-0000-0000-0000-000000000000}"/>
  <workbookProtection workbookAlgorithmName="SHA-512" workbookHashValue="oCcAHx+icmPUj6eJ6UtQHvGX8KadZq12wLYAp4VgHgrCqJZPEDK697iSYUNAN6PjVLOk0ohmNMEb0vjYCxnDUA==" workbookSaltValue="MstE8eYvpCLOYljeS+IICQ==" workbookSpinCount="100000" lockStructure="1"/>
  <bookViews>
    <workbookView xWindow="-110" yWindow="-110" windowWidth="19420" windowHeight="10300" tabRatio="719" firstSheet="2" activeTab="3" xr2:uid="{00000000-000D-0000-FFFF-FFFF00000000}"/>
  </bookViews>
  <sheets>
    <sheet name="Allocation Sheet" sheetId="58" state="hidden" r:id="rId1"/>
    <sheet name="County Info" sheetId="86" r:id="rId2"/>
    <sheet name="Narrative Instructions" sheetId="80" r:id="rId3"/>
    <sheet name="Assessment" sheetId="71" r:id="rId4"/>
    <sheet name="Capacity" sheetId="72" r:id="rId5"/>
    <sheet name="Capacity - Staffing" sheetId="78" r:id="rId6"/>
    <sheet name="Planning &amp; Implementation" sheetId="73" r:id="rId7"/>
    <sheet name="Evaluation" sheetId="77" r:id="rId8"/>
    <sheet name="Subcontractor List" sheetId="45" r:id="rId9"/>
    <sheet name="Budget Instructions" sheetId="81" r:id="rId10"/>
    <sheet name="Year 1 Budget" sheetId="5" r:id="rId11"/>
    <sheet name="Year 2 Budget" sheetId="46" r:id="rId12"/>
    <sheet name="Year 1 Budget (copy)" sheetId="83" state="hidden" r:id="rId13"/>
    <sheet name="Year 2 Budget (copy)" sheetId="84" state="hidden" r:id="rId14"/>
    <sheet name="BCR Instructions" sheetId="82" state="hidden" r:id="rId15"/>
    <sheet name="BCR Workbook Year 1" sheetId="59" state="hidden" r:id="rId16"/>
    <sheet name="BCR Workbook Year 2" sheetId="76" state="hidden" r:id="rId17"/>
    <sheet name="Balance Sheet (H)" sheetId="67" state="hidden" r:id="rId18"/>
    <sheet name="Categories (H)" sheetId="75" state="hidden" r:id="rId19"/>
    <sheet name="Version Log (H)" sheetId="2" state="hidden" r:id="rId20"/>
    <sheet name=" Old BCR Instructions" sheetId="60" state="hidden" r:id="rId21"/>
    <sheet name="Old Budget Instructions" sheetId="6" state="hidden" r:id="rId22"/>
  </sheets>
  <externalReferences>
    <externalReference r:id="rId23"/>
  </externalReferences>
  <definedNames>
    <definedName name="County">'Balance Sheet (H)'!$A$2:$A$59</definedName>
    <definedName name="ExternalData_1" localSheetId="17" hidden="1">'Balance Sheet (H)'!$A$1:$G$62</definedName>
    <definedName name="_xlnm.Print_Area" localSheetId="21">'Old Budget Instructions'!$B$1:$V$52</definedName>
    <definedName name="_xlnm.Print_Area" localSheetId="10">'Year 1 Budget'!$B$1:$F$127</definedName>
    <definedName name="_xlnm.Print_Area" localSheetId="11">'Year 2 Budget'!$A$1:$E$122</definedName>
    <definedName name="_xlnm.Print_Titles" localSheetId="10">'Year 1 Budget'!$2:$4</definedName>
    <definedName name="_xlnm.Print_Titles" localSheetId="11">'Year 2 Budget'!$2:$4</definedName>
    <definedName name="Y1BE">'Year 1 Budget'!$C$26:$C$74</definedName>
    <definedName name="Y1BITEM">'Year 1 Budget'!$C$79:$C$118</definedName>
    <definedName name="Y2BE">'Year 2 Budget'!$C$26:$C$75</definedName>
    <definedName name="Y2BITEM">'Year 2 Budget'!$C$79:$C$118</definedName>
  </definedNames>
  <calcPr calcId="191029"/>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Enclosure 4_Agreements  2_a124c548-9751-4905-86a9-d689f6f3fd30" name="Enclosure 4_Agreements  2" connection="Query - Enclosure 4_Agreements (2)"/>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3" i="5" l="1"/>
  <c r="K26" i="5" l="1"/>
  <c r="K26" i="46"/>
  <c r="F41" i="76" a="1"/>
  <c r="F41" i="76" s="1"/>
  <c r="F42" i="76" a="1"/>
  <c r="F42" i="76" s="1"/>
  <c r="F43" i="76" a="1"/>
  <c r="F43" i="76" s="1"/>
  <c r="F44" i="76" a="1"/>
  <c r="F44" i="76" s="1"/>
  <c r="F45" i="76" a="1"/>
  <c r="F45" i="76" s="1"/>
  <c r="F46" i="76" a="1"/>
  <c r="F46" i="76" s="1"/>
  <c r="F47" i="76" a="1"/>
  <c r="F47" i="76" s="1"/>
  <c r="F48" i="76" a="1"/>
  <c r="F48" i="76" s="1"/>
  <c r="F49" i="76" a="1"/>
  <c r="F49" i="76" s="1"/>
  <c r="F50" i="76" a="1"/>
  <c r="F50" i="76" s="1"/>
  <c r="F51" i="76" a="1"/>
  <c r="F51" i="76" s="1"/>
  <c r="F52" i="76" a="1"/>
  <c r="F52" i="76" s="1"/>
  <c r="F53" i="76" a="1"/>
  <c r="F53" i="76" s="1"/>
  <c r="F54" i="76" a="1"/>
  <c r="F54" i="76" s="1"/>
  <c r="F55" i="76" a="1"/>
  <c r="F55" i="76" s="1"/>
  <c r="F56" i="76" a="1"/>
  <c r="F56" i="76" s="1"/>
  <c r="F57" i="76" a="1"/>
  <c r="F57" i="76" s="1"/>
  <c r="F58" i="76" a="1"/>
  <c r="F58" i="76" s="1"/>
  <c r="F59" i="76" a="1"/>
  <c r="F59" i="76" s="1"/>
  <c r="F60" i="76" a="1"/>
  <c r="F60" i="76" s="1"/>
  <c r="F61" i="76" a="1"/>
  <c r="F61" i="76" s="1"/>
  <c r="F62" i="76" a="1"/>
  <c r="F62" i="76" s="1"/>
  <c r="F63" i="76" a="1"/>
  <c r="F63" i="76" s="1"/>
  <c r="F64" i="76" a="1"/>
  <c r="F64" i="76" s="1"/>
  <c r="F65" i="76" a="1"/>
  <c r="F65" i="76" s="1"/>
  <c r="F66" i="76" a="1"/>
  <c r="F66" i="76" s="1"/>
  <c r="F67" i="76" a="1"/>
  <c r="F67" i="76" s="1"/>
  <c r="F68" i="76" a="1"/>
  <c r="F68" i="76" s="1"/>
  <c r="F69" i="76" a="1"/>
  <c r="F69" i="76" s="1"/>
  <c r="F70" i="76" a="1"/>
  <c r="F70" i="76" s="1"/>
  <c r="F71" i="76" a="1"/>
  <c r="F71" i="76" s="1"/>
  <c r="F72" i="76" a="1"/>
  <c r="F72" i="76" s="1"/>
  <c r="F73" i="76" a="1"/>
  <c r="F73" i="76" s="1"/>
  <c r="F74" i="76" a="1"/>
  <c r="F74" i="76" s="1"/>
  <c r="F75" i="76" a="1"/>
  <c r="F75" i="76" s="1"/>
  <c r="F76" i="76" a="1"/>
  <c r="F76" i="76" s="1"/>
  <c r="F77" i="76" a="1"/>
  <c r="F77" i="76" s="1"/>
  <c r="F78" i="76" a="1"/>
  <c r="F78" i="76" s="1"/>
  <c r="F79" i="76" a="1"/>
  <c r="F79" i="76" s="1"/>
  <c r="F40" i="76" a="1"/>
  <c r="F40" i="76" s="1"/>
  <c r="F41" i="59" a="1"/>
  <c r="F41" i="59" s="1"/>
  <c r="F42" i="59" a="1"/>
  <c r="F42" i="59" s="1"/>
  <c r="F43" i="59" a="1"/>
  <c r="F43" i="59" s="1"/>
  <c r="F44" i="59" a="1"/>
  <c r="F44" i="59" s="1"/>
  <c r="F45" i="59" a="1"/>
  <c r="F45" i="59" s="1"/>
  <c r="F46" i="59" a="1"/>
  <c r="F46" i="59" s="1"/>
  <c r="F47" i="59" a="1"/>
  <c r="F47" i="59" s="1"/>
  <c r="F48" i="59" a="1"/>
  <c r="F48" i="59" s="1"/>
  <c r="F49" i="59" a="1"/>
  <c r="F49" i="59" s="1"/>
  <c r="F50" i="59" a="1"/>
  <c r="F50" i="59" s="1"/>
  <c r="F51" i="59" a="1"/>
  <c r="F51" i="59" s="1"/>
  <c r="F52" i="59" a="1"/>
  <c r="F52" i="59" s="1"/>
  <c r="F53" i="59" a="1"/>
  <c r="F53" i="59" s="1"/>
  <c r="F54" i="59" a="1"/>
  <c r="F54" i="59" s="1"/>
  <c r="F55" i="59" a="1"/>
  <c r="F55" i="59" s="1"/>
  <c r="F56" i="59" a="1"/>
  <c r="F56" i="59" s="1"/>
  <c r="F57" i="59" a="1"/>
  <c r="F57" i="59" s="1"/>
  <c r="F58" i="59" a="1"/>
  <c r="F58" i="59" s="1"/>
  <c r="F59" i="59" a="1"/>
  <c r="F59" i="59" s="1"/>
  <c r="F60" i="59" a="1"/>
  <c r="F60" i="59" s="1"/>
  <c r="F61" i="59" a="1"/>
  <c r="F61" i="59" s="1"/>
  <c r="F62" i="59" a="1"/>
  <c r="F62" i="59" s="1"/>
  <c r="F63" i="59" a="1"/>
  <c r="F63" i="59" s="1"/>
  <c r="F64" i="59" a="1"/>
  <c r="F64" i="59" s="1"/>
  <c r="F65" i="59" a="1"/>
  <c r="F65" i="59" s="1"/>
  <c r="F66" i="59" a="1"/>
  <c r="F66" i="59" s="1"/>
  <c r="F67" i="59" a="1"/>
  <c r="F67" i="59" s="1"/>
  <c r="F68" i="59" a="1"/>
  <c r="F68" i="59" s="1"/>
  <c r="F69" i="59" a="1"/>
  <c r="F69" i="59" s="1"/>
  <c r="F70" i="59" a="1"/>
  <c r="F70" i="59" s="1"/>
  <c r="F71" i="59" a="1"/>
  <c r="F71" i="59" s="1"/>
  <c r="F72" i="59" a="1"/>
  <c r="F72" i="59" s="1"/>
  <c r="F73" i="59" a="1"/>
  <c r="F73" i="59" s="1"/>
  <c r="F74" i="59" a="1"/>
  <c r="F74" i="59" s="1"/>
  <c r="F75" i="59" a="1"/>
  <c r="F75" i="59" s="1"/>
  <c r="F76" i="59" a="1"/>
  <c r="F76" i="59" s="1"/>
  <c r="F77" i="59" a="1"/>
  <c r="F77" i="59" s="1"/>
  <c r="F78" i="59" a="1"/>
  <c r="F78" i="59" s="1"/>
  <c r="F79" i="59" a="1"/>
  <c r="F79" i="59" s="1"/>
  <c r="F40" i="59" a="1"/>
  <c r="F40" i="59" s="1"/>
  <c r="F21" i="59"/>
  <c r="F23" i="59"/>
  <c r="F24" i="59"/>
  <c r="F25" i="59"/>
  <c r="F26" i="59"/>
  <c r="F27" i="59"/>
  <c r="F28" i="59"/>
  <c r="F29" i="59"/>
  <c r="F30" i="59"/>
  <c r="F31" i="59"/>
  <c r="F32" i="59"/>
  <c r="F33" i="59"/>
  <c r="F34" i="59"/>
  <c r="F35" i="59"/>
  <c r="F36" i="59"/>
  <c r="F37" i="59"/>
  <c r="C2" i="86"/>
  <c r="E3" i="86"/>
  <c r="C3" i="86"/>
  <c r="F5" i="5"/>
  <c r="H118" i="5"/>
  <c r="E118" i="5"/>
  <c r="E117" i="5"/>
  <c r="H117" i="5" s="1"/>
  <c r="E116" i="5"/>
  <c r="H116" i="5" s="1"/>
  <c r="E115" i="5"/>
  <c r="H115" i="5" s="1"/>
  <c r="E114" i="5"/>
  <c r="H114" i="5" s="1"/>
  <c r="E113" i="5"/>
  <c r="H113" i="5" s="1"/>
  <c r="E112" i="5"/>
  <c r="H112" i="5" s="1"/>
  <c r="E111" i="5"/>
  <c r="H111" i="5" s="1"/>
  <c r="H110" i="5"/>
  <c r="E110" i="5"/>
  <c r="E109" i="5"/>
  <c r="H109" i="5" s="1"/>
  <c r="E108" i="5"/>
  <c r="H108" i="5" s="1"/>
  <c r="E107" i="5"/>
  <c r="H107" i="5" s="1"/>
  <c r="H106" i="5"/>
  <c r="E106" i="5"/>
  <c r="E105" i="5"/>
  <c r="H105" i="5" s="1"/>
  <c r="E104" i="5"/>
  <c r="H104" i="5" s="1"/>
  <c r="E103" i="5"/>
  <c r="H103" i="5" s="1"/>
  <c r="H102" i="5"/>
  <c r="E102" i="5"/>
  <c r="E101" i="5"/>
  <c r="H101" i="5" s="1"/>
  <c r="E100" i="5"/>
  <c r="H100" i="5" s="1"/>
  <c r="E99" i="5"/>
  <c r="H99" i="5" s="1"/>
  <c r="H98" i="5"/>
  <c r="E98" i="5"/>
  <c r="E97" i="5"/>
  <c r="H97" i="5" s="1"/>
  <c r="E96" i="5"/>
  <c r="H96" i="5" s="1"/>
  <c r="E95" i="5"/>
  <c r="H95" i="5" s="1"/>
  <c r="H94" i="5"/>
  <c r="E94" i="5"/>
  <c r="E93" i="5"/>
  <c r="H93" i="5" s="1"/>
  <c r="E92" i="5"/>
  <c r="H92" i="5" s="1"/>
  <c r="E91" i="5"/>
  <c r="H91" i="5" s="1"/>
  <c r="H90" i="5"/>
  <c r="E90" i="5"/>
  <c r="E89" i="5"/>
  <c r="H89" i="5" s="1"/>
  <c r="E88" i="5"/>
  <c r="H88" i="5" s="1"/>
  <c r="E87" i="5"/>
  <c r="H87" i="5" s="1"/>
  <c r="H86" i="5"/>
  <c r="E86" i="5"/>
  <c r="H85" i="5"/>
  <c r="E85" i="5"/>
  <c r="E84" i="5"/>
  <c r="H84" i="5" s="1"/>
  <c r="E83" i="5"/>
  <c r="H83" i="5" s="1"/>
  <c r="E82" i="5"/>
  <c r="H82" i="5" s="1"/>
  <c r="E81" i="5"/>
  <c r="H81" i="5" s="1"/>
  <c r="E80" i="5"/>
  <c r="H80" i="5" s="1"/>
  <c r="E79" i="5"/>
  <c r="H79" i="5" s="1"/>
  <c r="F75" i="5"/>
  <c r="H75" i="5" s="1"/>
  <c r="F74" i="5"/>
  <c r="H74" i="5" s="1"/>
  <c r="F73" i="5"/>
  <c r="H73" i="5" s="1"/>
  <c r="F72" i="5"/>
  <c r="H72" i="5" s="1"/>
  <c r="F71" i="5"/>
  <c r="H71" i="5" s="1"/>
  <c r="F70" i="5"/>
  <c r="H70" i="5" s="1"/>
  <c r="F69" i="5"/>
  <c r="H69" i="5" s="1"/>
  <c r="F68" i="5"/>
  <c r="H68" i="5" s="1"/>
  <c r="F67" i="5"/>
  <c r="H67" i="5" s="1"/>
  <c r="F66" i="5"/>
  <c r="H66" i="5" s="1"/>
  <c r="F65" i="5"/>
  <c r="H65" i="5" s="1"/>
  <c r="F64" i="5"/>
  <c r="H64" i="5" s="1"/>
  <c r="F63" i="5"/>
  <c r="H63" i="5" s="1"/>
  <c r="H62" i="5"/>
  <c r="F62" i="5"/>
  <c r="F61" i="5"/>
  <c r="H61" i="5" s="1"/>
  <c r="F60" i="5"/>
  <c r="H60" i="5" s="1"/>
  <c r="F59" i="5"/>
  <c r="H59" i="5" s="1"/>
  <c r="H58" i="5"/>
  <c r="F58" i="5"/>
  <c r="F57" i="5"/>
  <c r="H57" i="5" s="1"/>
  <c r="F56" i="5"/>
  <c r="H56" i="5" s="1"/>
  <c r="F55" i="5"/>
  <c r="H55" i="5" s="1"/>
  <c r="H54" i="5"/>
  <c r="F54" i="5"/>
  <c r="F53" i="5"/>
  <c r="H53" i="5" s="1"/>
  <c r="F52" i="5"/>
  <c r="H52" i="5" s="1"/>
  <c r="F51" i="5"/>
  <c r="H51" i="5" s="1"/>
  <c r="H50" i="5"/>
  <c r="F50" i="5"/>
  <c r="F49" i="5"/>
  <c r="H49" i="5" s="1"/>
  <c r="F48" i="5"/>
  <c r="H48" i="5" s="1"/>
  <c r="F47" i="5"/>
  <c r="H47" i="5" s="1"/>
  <c r="H46" i="5"/>
  <c r="F46" i="5"/>
  <c r="F45" i="5"/>
  <c r="H45" i="5" s="1"/>
  <c r="F44" i="5"/>
  <c r="H44" i="5" s="1"/>
  <c r="F43" i="5"/>
  <c r="H43" i="5" s="1"/>
  <c r="H42" i="5"/>
  <c r="F42" i="5"/>
  <c r="F41" i="5"/>
  <c r="H41" i="5" s="1"/>
  <c r="F40" i="5"/>
  <c r="H40" i="5" s="1"/>
  <c r="F39" i="5"/>
  <c r="H39" i="5" s="1"/>
  <c r="H38" i="5"/>
  <c r="F38" i="5"/>
  <c r="F37" i="5"/>
  <c r="H37" i="5" s="1"/>
  <c r="F36" i="5"/>
  <c r="H36" i="5" s="1"/>
  <c r="F35" i="5"/>
  <c r="H35" i="5" s="1"/>
  <c r="H34" i="5"/>
  <c r="F34" i="5"/>
  <c r="F33" i="5"/>
  <c r="H33" i="5" s="1"/>
  <c r="F32" i="5"/>
  <c r="H32" i="5" s="1"/>
  <c r="F31" i="5"/>
  <c r="H31" i="5" s="1"/>
  <c r="H30" i="5"/>
  <c r="F30" i="5"/>
  <c r="F29" i="5"/>
  <c r="H29" i="5" s="1"/>
  <c r="F28" i="5"/>
  <c r="H28" i="5" s="1"/>
  <c r="F27" i="5"/>
  <c r="H27" i="5" s="1"/>
  <c r="F26" i="5"/>
  <c r="H26" i="5" s="1"/>
  <c r="D21" i="5"/>
  <c r="D18" i="5"/>
  <c r="K17" i="5"/>
  <c r="D17" i="5"/>
  <c r="D16" i="5"/>
  <c r="C6" i="5"/>
  <c r="Q3" i="5" a="1"/>
  <c r="Q3" i="5" s="1"/>
  <c r="K17" i="46"/>
  <c r="F5" i="46"/>
  <c r="D14" i="5" l="1"/>
  <c r="F22" i="59"/>
  <c r="D13" i="5"/>
  <c r="D15" i="5"/>
  <c r="D20" i="5"/>
  <c r="Q4" i="5"/>
  <c r="Q5" i="5"/>
  <c r="K19" i="84" l="1"/>
  <c r="K20" i="84"/>
  <c r="K21" i="84"/>
  <c r="K22" i="84"/>
  <c r="K23" i="84"/>
  <c r="K24" i="84"/>
  <c r="K25" i="84"/>
  <c r="K18" i="84"/>
  <c r="D83" i="84"/>
  <c r="E83" i="84" s="1"/>
  <c r="H83" i="84" s="1"/>
  <c r="D84" i="84"/>
  <c r="E84" i="84" s="1"/>
  <c r="H84" i="84" s="1"/>
  <c r="D85" i="84"/>
  <c r="E85" i="84" s="1"/>
  <c r="H85" i="84" s="1"/>
  <c r="D86" i="84"/>
  <c r="E86" i="84" s="1"/>
  <c r="H86" i="84" s="1"/>
  <c r="D87" i="84"/>
  <c r="E87" i="84" s="1"/>
  <c r="H87" i="84" s="1"/>
  <c r="D88" i="84"/>
  <c r="E88" i="84" s="1"/>
  <c r="H88" i="84" s="1"/>
  <c r="D89" i="84"/>
  <c r="E89" i="84" s="1"/>
  <c r="H89" i="84" s="1"/>
  <c r="D90" i="84"/>
  <c r="E90" i="84" s="1"/>
  <c r="H90" i="84" s="1"/>
  <c r="D91" i="84"/>
  <c r="D92" i="84"/>
  <c r="E92" i="84" s="1"/>
  <c r="H92" i="84" s="1"/>
  <c r="D93" i="84"/>
  <c r="D94" i="84"/>
  <c r="E94" i="84" s="1"/>
  <c r="H94" i="84" s="1"/>
  <c r="D95" i="84"/>
  <c r="E95" i="84" s="1"/>
  <c r="H95" i="84" s="1"/>
  <c r="D96" i="84"/>
  <c r="E96" i="84" s="1"/>
  <c r="H96" i="84" s="1"/>
  <c r="D97" i="84"/>
  <c r="E97" i="84" s="1"/>
  <c r="H97" i="84" s="1"/>
  <c r="D98" i="84"/>
  <c r="E98" i="84" s="1"/>
  <c r="H98" i="84" s="1"/>
  <c r="D99" i="84"/>
  <c r="D100" i="84"/>
  <c r="D101" i="84"/>
  <c r="D102" i="84"/>
  <c r="E102" i="84" s="1"/>
  <c r="H102" i="84" s="1"/>
  <c r="D103" i="84"/>
  <c r="E103" i="84" s="1"/>
  <c r="H103" i="84" s="1"/>
  <c r="D104" i="84"/>
  <c r="E104" i="84" s="1"/>
  <c r="H104" i="84" s="1"/>
  <c r="D105" i="84"/>
  <c r="E105" i="84" s="1"/>
  <c r="H105" i="84" s="1"/>
  <c r="D106" i="84"/>
  <c r="E106" i="84" s="1"/>
  <c r="H106" i="84" s="1"/>
  <c r="D107" i="84"/>
  <c r="D108" i="84"/>
  <c r="E108" i="84" s="1"/>
  <c r="H108" i="84" s="1"/>
  <c r="D109" i="84"/>
  <c r="D110" i="84"/>
  <c r="E110" i="84" s="1"/>
  <c r="H110" i="84" s="1"/>
  <c r="D111" i="84"/>
  <c r="E111" i="84" s="1"/>
  <c r="H111" i="84" s="1"/>
  <c r="D112" i="84"/>
  <c r="E112" i="84" s="1"/>
  <c r="H112" i="84" s="1"/>
  <c r="D113" i="84"/>
  <c r="E113" i="84" s="1"/>
  <c r="H113" i="84" s="1"/>
  <c r="D114" i="84"/>
  <c r="E114" i="84" s="1"/>
  <c r="H114" i="84" s="1"/>
  <c r="D115" i="84"/>
  <c r="D116" i="84"/>
  <c r="E116" i="84" s="1"/>
  <c r="H116" i="84" s="1"/>
  <c r="D117" i="84"/>
  <c r="E117" i="84" s="1"/>
  <c r="H117" i="84" s="1"/>
  <c r="D118" i="84"/>
  <c r="E118" i="84" s="1"/>
  <c r="H118" i="84" s="1"/>
  <c r="D119" i="84"/>
  <c r="D120" i="84"/>
  <c r="E120" i="84" s="1"/>
  <c r="H120" i="84" s="1"/>
  <c r="D121" i="84"/>
  <c r="E121" i="84" s="1"/>
  <c r="H121" i="84" s="1"/>
  <c r="D82" i="84"/>
  <c r="E82" i="84" s="1"/>
  <c r="H82" i="84" s="1"/>
  <c r="D31" i="84"/>
  <c r="E31" i="84"/>
  <c r="D32" i="84"/>
  <c r="E32" i="84"/>
  <c r="D33" i="84"/>
  <c r="E33" i="84"/>
  <c r="F33" i="84" s="1"/>
  <c r="H33" i="84" s="1"/>
  <c r="D34" i="84"/>
  <c r="E34" i="84"/>
  <c r="D35" i="84"/>
  <c r="E35" i="84"/>
  <c r="D36" i="84"/>
  <c r="E36" i="84"/>
  <c r="D37" i="84"/>
  <c r="E37" i="84"/>
  <c r="D38" i="84"/>
  <c r="E38" i="84"/>
  <c r="D39" i="84"/>
  <c r="E39" i="84"/>
  <c r="D40" i="84"/>
  <c r="E40" i="84"/>
  <c r="D41" i="84"/>
  <c r="E41" i="84"/>
  <c r="F41" i="84" s="1"/>
  <c r="H41" i="84" s="1"/>
  <c r="D42" i="84"/>
  <c r="E42" i="84"/>
  <c r="D43" i="84"/>
  <c r="E43" i="84"/>
  <c r="F43" i="84" s="1"/>
  <c r="H43" i="84" s="1"/>
  <c r="D44" i="84"/>
  <c r="E44" i="84"/>
  <c r="F44" i="84" s="1"/>
  <c r="H44" i="84" s="1"/>
  <c r="D45" i="84"/>
  <c r="E45" i="84"/>
  <c r="F45" i="84" s="1"/>
  <c r="H45" i="84" s="1"/>
  <c r="D46" i="84"/>
  <c r="E46" i="84"/>
  <c r="D47" i="84"/>
  <c r="E47" i="84"/>
  <c r="F47" i="84" s="1"/>
  <c r="H47" i="84" s="1"/>
  <c r="D48" i="84"/>
  <c r="E48" i="84"/>
  <c r="D49" i="84"/>
  <c r="E49" i="84"/>
  <c r="F49" i="84" s="1"/>
  <c r="H49" i="84" s="1"/>
  <c r="D50" i="84"/>
  <c r="E50" i="84"/>
  <c r="D51" i="84"/>
  <c r="E51" i="84"/>
  <c r="F51" i="84" s="1"/>
  <c r="H51" i="84" s="1"/>
  <c r="D52" i="84"/>
  <c r="E52" i="84"/>
  <c r="D53" i="84"/>
  <c r="E53" i="84"/>
  <c r="F53" i="84" s="1"/>
  <c r="H53" i="84" s="1"/>
  <c r="D54" i="84"/>
  <c r="E54" i="84"/>
  <c r="D55" i="84"/>
  <c r="E55" i="84"/>
  <c r="F55" i="84" s="1"/>
  <c r="H55" i="84" s="1"/>
  <c r="D56" i="84"/>
  <c r="E56" i="84"/>
  <c r="D57" i="84"/>
  <c r="E57" i="84"/>
  <c r="F57" i="84" s="1"/>
  <c r="H57" i="84" s="1"/>
  <c r="D58" i="84"/>
  <c r="E58" i="84"/>
  <c r="D59" i="84"/>
  <c r="E59" i="84"/>
  <c r="F59" i="84" s="1"/>
  <c r="H59" i="84" s="1"/>
  <c r="D60" i="84"/>
  <c r="E60" i="84"/>
  <c r="F60" i="84" s="1"/>
  <c r="H60" i="84" s="1"/>
  <c r="D61" i="84"/>
  <c r="E61" i="84"/>
  <c r="F61" i="84" s="1"/>
  <c r="H61" i="84" s="1"/>
  <c r="D62" i="84"/>
  <c r="E62" i="84"/>
  <c r="D63" i="84"/>
  <c r="E63" i="84"/>
  <c r="F63" i="84" s="1"/>
  <c r="H63" i="84" s="1"/>
  <c r="D64" i="84"/>
  <c r="E64" i="84"/>
  <c r="D65" i="84"/>
  <c r="E65" i="84"/>
  <c r="F65" i="84" s="1"/>
  <c r="H65" i="84" s="1"/>
  <c r="D66" i="84"/>
  <c r="E66" i="84"/>
  <c r="D67" i="84"/>
  <c r="E67" i="84"/>
  <c r="F67" i="84" s="1"/>
  <c r="H67" i="84" s="1"/>
  <c r="D68" i="84"/>
  <c r="E68" i="84"/>
  <c r="D69" i="84"/>
  <c r="E69" i="84"/>
  <c r="F69" i="84" s="1"/>
  <c r="H69" i="84" s="1"/>
  <c r="D70" i="84"/>
  <c r="E70" i="84"/>
  <c r="D71" i="84"/>
  <c r="E71" i="84"/>
  <c r="F71" i="84" s="1"/>
  <c r="H71" i="84" s="1"/>
  <c r="D72" i="84"/>
  <c r="E72" i="84"/>
  <c r="D73" i="84"/>
  <c r="E73" i="84"/>
  <c r="F73" i="84" s="1"/>
  <c r="H73" i="84" s="1"/>
  <c r="D74" i="84"/>
  <c r="E74" i="84"/>
  <c r="D75" i="84"/>
  <c r="E75" i="84"/>
  <c r="F75" i="84" s="1"/>
  <c r="H75" i="84" s="1"/>
  <c r="D76" i="84"/>
  <c r="E76" i="84"/>
  <c r="D77" i="84"/>
  <c r="E77" i="84"/>
  <c r="F77" i="84" s="1"/>
  <c r="H77" i="84" s="1"/>
  <c r="D78" i="84"/>
  <c r="E78" i="84"/>
  <c r="D79" i="84"/>
  <c r="E79" i="84"/>
  <c r="F79" i="84" s="1"/>
  <c r="H79" i="84" s="1"/>
  <c r="E30" i="84"/>
  <c r="D30" i="84"/>
  <c r="C83" i="84"/>
  <c r="C84" i="84"/>
  <c r="C85" i="84"/>
  <c r="C86" i="84"/>
  <c r="C87" i="84"/>
  <c r="C88" i="84"/>
  <c r="C89" i="84"/>
  <c r="C90" i="84"/>
  <c r="C91" i="84"/>
  <c r="C92" i="84"/>
  <c r="C93" i="84"/>
  <c r="C94" i="84"/>
  <c r="C95" i="84"/>
  <c r="C96" i="84"/>
  <c r="C97" i="84"/>
  <c r="C98" i="84"/>
  <c r="C99" i="84"/>
  <c r="C100" i="84"/>
  <c r="C101" i="84"/>
  <c r="C102" i="84"/>
  <c r="C103" i="84"/>
  <c r="C104" i="84"/>
  <c r="C105" i="84"/>
  <c r="C106" i="84"/>
  <c r="C107" i="84"/>
  <c r="C108" i="84"/>
  <c r="C109" i="84"/>
  <c r="C110" i="84"/>
  <c r="C111" i="84"/>
  <c r="C112" i="84"/>
  <c r="C113" i="84"/>
  <c r="C114" i="84"/>
  <c r="C115" i="84"/>
  <c r="C116" i="84"/>
  <c r="C117" i="84"/>
  <c r="C118" i="84"/>
  <c r="C119" i="84"/>
  <c r="C120" i="84"/>
  <c r="C121" i="84"/>
  <c r="B83" i="84"/>
  <c r="B84" i="84"/>
  <c r="B85" i="84"/>
  <c r="B86" i="84"/>
  <c r="B87" i="84"/>
  <c r="B88" i="84"/>
  <c r="B89" i="84"/>
  <c r="B90" i="84"/>
  <c r="B91" i="84"/>
  <c r="B92" i="84"/>
  <c r="B93" i="84"/>
  <c r="B94" i="84"/>
  <c r="B95" i="84"/>
  <c r="B96" i="84"/>
  <c r="B97" i="84"/>
  <c r="B98" i="84"/>
  <c r="B99" i="84"/>
  <c r="B100" i="84"/>
  <c r="B101" i="84"/>
  <c r="B102" i="84"/>
  <c r="B103" i="84"/>
  <c r="B104" i="84"/>
  <c r="B105" i="84"/>
  <c r="B106" i="84"/>
  <c r="B107" i="84"/>
  <c r="B108" i="84"/>
  <c r="B109" i="84"/>
  <c r="B110" i="84"/>
  <c r="B111" i="84"/>
  <c r="B112" i="84"/>
  <c r="B113" i="84"/>
  <c r="B114" i="84"/>
  <c r="B115" i="84"/>
  <c r="B116" i="84"/>
  <c r="B117" i="84"/>
  <c r="B118" i="84"/>
  <c r="B119" i="84"/>
  <c r="B120" i="84"/>
  <c r="B121" i="84"/>
  <c r="C82" i="84"/>
  <c r="B82" i="84"/>
  <c r="C31" i="84"/>
  <c r="C32" i="84"/>
  <c r="C33" i="84"/>
  <c r="C34" i="84"/>
  <c r="C35" i="84"/>
  <c r="C36" i="84"/>
  <c r="C37" i="84"/>
  <c r="C38" i="84"/>
  <c r="C39" i="84"/>
  <c r="C40" i="84"/>
  <c r="C41" i="84"/>
  <c r="C42" i="84"/>
  <c r="C43" i="84"/>
  <c r="C44" i="84"/>
  <c r="C45" i="84"/>
  <c r="C46" i="84"/>
  <c r="C47" i="84"/>
  <c r="C48" i="84"/>
  <c r="C49" i="84"/>
  <c r="C50" i="84"/>
  <c r="C51" i="84"/>
  <c r="C52" i="84"/>
  <c r="C53" i="84"/>
  <c r="C54" i="84"/>
  <c r="C55" i="84"/>
  <c r="C56" i="84"/>
  <c r="C57" i="84"/>
  <c r="C58" i="84"/>
  <c r="C59" i="84"/>
  <c r="C60" i="84"/>
  <c r="C61" i="84"/>
  <c r="C62" i="84"/>
  <c r="C63" i="84"/>
  <c r="C64" i="84"/>
  <c r="C65" i="84"/>
  <c r="C66" i="84"/>
  <c r="C67" i="84"/>
  <c r="C68" i="84"/>
  <c r="C69" i="84"/>
  <c r="C70" i="84"/>
  <c r="C71" i="84"/>
  <c r="C72" i="84"/>
  <c r="C73" i="84"/>
  <c r="C74" i="84"/>
  <c r="C75" i="84"/>
  <c r="C76" i="84"/>
  <c r="C77" i="84"/>
  <c r="C78" i="84"/>
  <c r="B31" i="84"/>
  <c r="B32" i="84"/>
  <c r="B33" i="84"/>
  <c r="B34" i="84"/>
  <c r="B35" i="84"/>
  <c r="B36" i="84"/>
  <c r="B37" i="84"/>
  <c r="B38" i="84"/>
  <c r="B39" i="84"/>
  <c r="B40" i="84"/>
  <c r="B41" i="84"/>
  <c r="B42" i="84"/>
  <c r="B43" i="84"/>
  <c r="B44" i="84"/>
  <c r="B45" i="84"/>
  <c r="B46" i="84"/>
  <c r="C30" i="84"/>
  <c r="B30" i="84"/>
  <c r="K19" i="83"/>
  <c r="K20" i="83"/>
  <c r="K21" i="83"/>
  <c r="K22" i="83"/>
  <c r="K23" i="83"/>
  <c r="K24" i="83"/>
  <c r="K25" i="83"/>
  <c r="K18" i="83"/>
  <c r="D83" i="83"/>
  <c r="E83" i="83" s="1"/>
  <c r="H83" i="83" s="1"/>
  <c r="D84" i="83"/>
  <c r="E84" i="83" s="1"/>
  <c r="H84" i="83" s="1"/>
  <c r="D85" i="83"/>
  <c r="D86" i="83"/>
  <c r="D87" i="83"/>
  <c r="D88" i="83"/>
  <c r="E88" i="83" s="1"/>
  <c r="D89" i="83"/>
  <c r="E89" i="83" s="1"/>
  <c r="H89" i="83" s="1"/>
  <c r="D90" i="83"/>
  <c r="E90" i="83" s="1"/>
  <c r="H90" i="83" s="1"/>
  <c r="D91" i="83"/>
  <c r="E91" i="83" s="1"/>
  <c r="H91" i="83" s="1"/>
  <c r="D92" i="83"/>
  <c r="D93" i="83"/>
  <c r="D94" i="83"/>
  <c r="D95" i="83"/>
  <c r="D96" i="83"/>
  <c r="D97" i="83"/>
  <c r="E97" i="83" s="1"/>
  <c r="H97" i="83" s="1"/>
  <c r="D98" i="83"/>
  <c r="E98" i="83" s="1"/>
  <c r="H98" i="83" s="1"/>
  <c r="D99" i="83"/>
  <c r="E99" i="83" s="1"/>
  <c r="H99" i="83" s="1"/>
  <c r="D100" i="83"/>
  <c r="D101" i="83"/>
  <c r="D102" i="83"/>
  <c r="D103" i="83"/>
  <c r="D104" i="83"/>
  <c r="E104" i="83" s="1"/>
  <c r="H104" i="83" s="1"/>
  <c r="D105" i="83"/>
  <c r="D106" i="83"/>
  <c r="E106" i="83" s="1"/>
  <c r="H106" i="83" s="1"/>
  <c r="D107" i="83"/>
  <c r="E107" i="83" s="1"/>
  <c r="H107" i="83" s="1"/>
  <c r="D108" i="83"/>
  <c r="D109" i="83"/>
  <c r="D110" i="83"/>
  <c r="D111" i="83"/>
  <c r="D112" i="83"/>
  <c r="D113" i="83"/>
  <c r="D114" i="83"/>
  <c r="E114" i="83" s="1"/>
  <c r="H114" i="83" s="1"/>
  <c r="D115" i="83"/>
  <c r="E115" i="83" s="1"/>
  <c r="H115" i="83" s="1"/>
  <c r="D116" i="83"/>
  <c r="D117" i="83"/>
  <c r="D118" i="83"/>
  <c r="D119" i="83"/>
  <c r="D120" i="83"/>
  <c r="D121" i="83"/>
  <c r="E121" i="83" s="1"/>
  <c r="H121" i="83" s="1"/>
  <c r="D82" i="83"/>
  <c r="E82" i="83" s="1"/>
  <c r="H82" i="83" s="1"/>
  <c r="C83" i="83"/>
  <c r="C84" i="83"/>
  <c r="C85" i="83"/>
  <c r="C86" i="83"/>
  <c r="C87" i="83"/>
  <c r="C88" i="83"/>
  <c r="C89" i="83"/>
  <c r="C90" i="83"/>
  <c r="C91" i="83"/>
  <c r="C92" i="83"/>
  <c r="C93" i="83"/>
  <c r="C94" i="83"/>
  <c r="C95" i="83"/>
  <c r="C96" i="83"/>
  <c r="C97" i="83"/>
  <c r="C98" i="83"/>
  <c r="C99" i="83"/>
  <c r="C100" i="83"/>
  <c r="C101" i="83"/>
  <c r="C102" i="83"/>
  <c r="C103" i="83"/>
  <c r="C104" i="83"/>
  <c r="C105" i="83"/>
  <c r="C106" i="83"/>
  <c r="C107" i="83"/>
  <c r="C108" i="83"/>
  <c r="C109" i="83"/>
  <c r="C110" i="83"/>
  <c r="C111" i="83"/>
  <c r="C112" i="83"/>
  <c r="C113" i="83"/>
  <c r="C114" i="83"/>
  <c r="C115" i="83"/>
  <c r="C116" i="83"/>
  <c r="C117" i="83"/>
  <c r="C118" i="83"/>
  <c r="C119" i="83"/>
  <c r="C120" i="83"/>
  <c r="C121" i="83"/>
  <c r="B83" i="83"/>
  <c r="B84" i="83"/>
  <c r="B85" i="83"/>
  <c r="B86" i="83"/>
  <c r="B87" i="83"/>
  <c r="B88" i="83"/>
  <c r="B89" i="83"/>
  <c r="B90" i="83"/>
  <c r="B91" i="83"/>
  <c r="B92" i="83"/>
  <c r="B93" i="83"/>
  <c r="B94" i="83"/>
  <c r="B95" i="83"/>
  <c r="B96" i="83"/>
  <c r="B97" i="83"/>
  <c r="B98" i="83"/>
  <c r="B99" i="83"/>
  <c r="B100" i="83"/>
  <c r="B101" i="83"/>
  <c r="B102" i="83"/>
  <c r="B103" i="83"/>
  <c r="B104" i="83"/>
  <c r="B105" i="83"/>
  <c r="B106" i="83"/>
  <c r="B107" i="83"/>
  <c r="B108" i="83"/>
  <c r="B109" i="83"/>
  <c r="B110" i="83"/>
  <c r="B111" i="83"/>
  <c r="B112" i="83"/>
  <c r="B113" i="83"/>
  <c r="B114" i="83"/>
  <c r="B115" i="83"/>
  <c r="B116" i="83"/>
  <c r="B117" i="83"/>
  <c r="B118" i="83"/>
  <c r="B119" i="83"/>
  <c r="B120" i="83"/>
  <c r="B121" i="83"/>
  <c r="C82" i="83"/>
  <c r="B82" i="83"/>
  <c r="C31" i="83"/>
  <c r="C32" i="83"/>
  <c r="C33" i="83"/>
  <c r="C34" i="83"/>
  <c r="C35" i="83"/>
  <c r="C36" i="83"/>
  <c r="C37" i="83"/>
  <c r="C38" i="83"/>
  <c r="C39" i="83"/>
  <c r="C40" i="83"/>
  <c r="C41" i="83"/>
  <c r="C42" i="83"/>
  <c r="C43" i="83"/>
  <c r="C44" i="83"/>
  <c r="C45" i="83"/>
  <c r="C46" i="83"/>
  <c r="C30" i="83"/>
  <c r="B31" i="83"/>
  <c r="B32" i="83"/>
  <c r="B33" i="83"/>
  <c r="B34" i="83"/>
  <c r="B35" i="83"/>
  <c r="B36" i="83"/>
  <c r="B37" i="83"/>
  <c r="B38" i="83"/>
  <c r="B39" i="83"/>
  <c r="B40" i="83"/>
  <c r="B41" i="83"/>
  <c r="B42" i="83"/>
  <c r="B43" i="83"/>
  <c r="B44" i="83"/>
  <c r="B45" i="83"/>
  <c r="B46" i="83"/>
  <c r="B30" i="83"/>
  <c r="E31" i="83"/>
  <c r="E32" i="83"/>
  <c r="E33" i="83"/>
  <c r="E34" i="83"/>
  <c r="E35" i="83"/>
  <c r="E36" i="83"/>
  <c r="E37" i="83"/>
  <c r="E38" i="83"/>
  <c r="E39" i="83"/>
  <c r="E40" i="83"/>
  <c r="E41" i="83"/>
  <c r="E42" i="83"/>
  <c r="E43" i="83"/>
  <c r="E44" i="83"/>
  <c r="F44" i="83" s="1"/>
  <c r="H44" i="83" s="1"/>
  <c r="E45" i="83"/>
  <c r="E46" i="83"/>
  <c r="E47" i="83"/>
  <c r="E48" i="83"/>
  <c r="E49" i="83"/>
  <c r="E50" i="83"/>
  <c r="E51" i="83"/>
  <c r="E52" i="83"/>
  <c r="E53" i="83"/>
  <c r="E54" i="83"/>
  <c r="E55" i="83"/>
  <c r="E56" i="83"/>
  <c r="E57" i="83"/>
  <c r="E58" i="83"/>
  <c r="E59" i="83"/>
  <c r="E60" i="83"/>
  <c r="E61" i="83"/>
  <c r="E62" i="83"/>
  <c r="E63" i="83"/>
  <c r="E64" i="83"/>
  <c r="E65" i="83"/>
  <c r="E66" i="83"/>
  <c r="E67" i="83"/>
  <c r="E68" i="83"/>
  <c r="E69" i="83"/>
  <c r="E70" i="83"/>
  <c r="E71" i="83"/>
  <c r="E72" i="83"/>
  <c r="E73" i="83"/>
  <c r="E74" i="83"/>
  <c r="E75" i="83"/>
  <c r="E76" i="83"/>
  <c r="E77" i="83"/>
  <c r="E78" i="83"/>
  <c r="E79" i="83"/>
  <c r="F79" i="83" s="1"/>
  <c r="H79" i="83" s="1"/>
  <c r="E30" i="83"/>
  <c r="D31" i="83"/>
  <c r="D32" i="83"/>
  <c r="F32" i="83" s="1"/>
  <c r="H32" i="83" s="1"/>
  <c r="D33" i="83"/>
  <c r="F33" i="83" s="1"/>
  <c r="H33" i="83" s="1"/>
  <c r="D34" i="83"/>
  <c r="F34" i="83" s="1"/>
  <c r="H34" i="83" s="1"/>
  <c r="D35" i="83"/>
  <c r="D36" i="83"/>
  <c r="D37" i="83"/>
  <c r="D38" i="83"/>
  <c r="D39" i="83"/>
  <c r="D40" i="83"/>
  <c r="F40" i="83" s="1"/>
  <c r="H40" i="83" s="1"/>
  <c r="D41" i="83"/>
  <c r="F41" i="83" s="1"/>
  <c r="H41" i="83" s="1"/>
  <c r="D42" i="83"/>
  <c r="F42" i="83" s="1"/>
  <c r="H42" i="83" s="1"/>
  <c r="D43" i="83"/>
  <c r="D44" i="83"/>
  <c r="D45" i="83"/>
  <c r="D46" i="83"/>
  <c r="D47" i="83"/>
  <c r="D48" i="83"/>
  <c r="F48" i="83" s="1"/>
  <c r="H48" i="83" s="1"/>
  <c r="D49" i="83"/>
  <c r="F49" i="83" s="1"/>
  <c r="H49" i="83" s="1"/>
  <c r="D50" i="83"/>
  <c r="F50" i="83" s="1"/>
  <c r="H50" i="83" s="1"/>
  <c r="D51" i="83"/>
  <c r="D52" i="83"/>
  <c r="D53" i="83"/>
  <c r="D54" i="83"/>
  <c r="D55" i="83"/>
  <c r="D56" i="83"/>
  <c r="F56" i="83" s="1"/>
  <c r="H56" i="83" s="1"/>
  <c r="D57" i="83"/>
  <c r="F57" i="83" s="1"/>
  <c r="H57" i="83" s="1"/>
  <c r="D58" i="83"/>
  <c r="F58" i="83" s="1"/>
  <c r="H58" i="83" s="1"/>
  <c r="D59" i="83"/>
  <c r="D60" i="83"/>
  <c r="D61" i="83"/>
  <c r="D62" i="83"/>
  <c r="D63" i="83"/>
  <c r="D64" i="83"/>
  <c r="F64" i="83" s="1"/>
  <c r="H64" i="83" s="1"/>
  <c r="D65" i="83"/>
  <c r="F65" i="83" s="1"/>
  <c r="H65" i="83" s="1"/>
  <c r="D66" i="83"/>
  <c r="F66" i="83" s="1"/>
  <c r="H66" i="83" s="1"/>
  <c r="D67" i="83"/>
  <c r="D68" i="83"/>
  <c r="D69" i="83"/>
  <c r="D70" i="83"/>
  <c r="D71" i="83"/>
  <c r="D72" i="83"/>
  <c r="D73" i="83"/>
  <c r="F73" i="83" s="1"/>
  <c r="H73" i="83" s="1"/>
  <c r="D74" i="83"/>
  <c r="F74" i="83" s="1"/>
  <c r="H74" i="83" s="1"/>
  <c r="D75" i="83"/>
  <c r="D76" i="83"/>
  <c r="D77" i="83"/>
  <c r="D78" i="83"/>
  <c r="D79" i="83"/>
  <c r="D30" i="83"/>
  <c r="E119" i="84"/>
  <c r="H119" i="84" s="1"/>
  <c r="E115" i="84"/>
  <c r="H115" i="84" s="1"/>
  <c r="E109" i="84"/>
  <c r="H109" i="84" s="1"/>
  <c r="E107" i="84"/>
  <c r="H107" i="84" s="1"/>
  <c r="E101" i="84"/>
  <c r="H101" i="84" s="1"/>
  <c r="E100" i="84"/>
  <c r="H100" i="84" s="1"/>
  <c r="E99" i="84"/>
  <c r="H99" i="84" s="1"/>
  <c r="E93" i="84"/>
  <c r="H93" i="84" s="1"/>
  <c r="E91" i="84"/>
  <c r="H91" i="84" s="1"/>
  <c r="F39" i="84"/>
  <c r="H39" i="84" s="1"/>
  <c r="F35" i="84"/>
  <c r="H35" i="84" s="1"/>
  <c r="C6" i="84"/>
  <c r="E5" i="84"/>
  <c r="K17" i="84" s="1"/>
  <c r="Q3" i="84" a="1"/>
  <c r="Q5" i="84" s="1"/>
  <c r="E120" i="83"/>
  <c r="H120" i="83" s="1"/>
  <c r="E119" i="83"/>
  <c r="H119" i="83" s="1"/>
  <c r="E118" i="83"/>
  <c r="H118" i="83" s="1"/>
  <c r="E117" i="83"/>
  <c r="H117" i="83" s="1"/>
  <c r="E116" i="83"/>
  <c r="H116" i="83" s="1"/>
  <c r="E113" i="83"/>
  <c r="H113" i="83" s="1"/>
  <c r="E112" i="83"/>
  <c r="H112" i="83" s="1"/>
  <c r="E111" i="83"/>
  <c r="H111" i="83" s="1"/>
  <c r="E110" i="83"/>
  <c r="H110" i="83" s="1"/>
  <c r="H109" i="83"/>
  <c r="E109" i="83"/>
  <c r="E108" i="83"/>
  <c r="H108" i="83" s="1"/>
  <c r="E105" i="83"/>
  <c r="H105" i="83" s="1"/>
  <c r="E103" i="83"/>
  <c r="H103" i="83" s="1"/>
  <c r="E102" i="83"/>
  <c r="H102" i="83" s="1"/>
  <c r="E101" i="83"/>
  <c r="H101" i="83" s="1"/>
  <c r="E100" i="83"/>
  <c r="H100" i="83" s="1"/>
  <c r="E96" i="83"/>
  <c r="H96" i="83" s="1"/>
  <c r="E95" i="83"/>
  <c r="H95" i="83" s="1"/>
  <c r="E94" i="83"/>
  <c r="H94" i="83" s="1"/>
  <c r="E93" i="83"/>
  <c r="H93" i="83" s="1"/>
  <c r="E92" i="83"/>
  <c r="H92" i="83" s="1"/>
  <c r="E87" i="83"/>
  <c r="H87" i="83" s="1"/>
  <c r="E86" i="83"/>
  <c r="H86" i="83" s="1"/>
  <c r="E85" i="83"/>
  <c r="H85" i="83" s="1"/>
  <c r="F31" i="83"/>
  <c r="H31" i="83" s="1"/>
  <c r="C6" i="83"/>
  <c r="E5" i="83"/>
  <c r="K17" i="83" s="1"/>
  <c r="Q3" i="83" a="1"/>
  <c r="Q5" i="83" s="1"/>
  <c r="H40" i="76"/>
  <c r="F21" i="76"/>
  <c r="H21" i="76" s="1"/>
  <c r="F22" i="76"/>
  <c r="H22" i="76" s="1"/>
  <c r="F23" i="76"/>
  <c r="H23" i="76" s="1"/>
  <c r="F24" i="76"/>
  <c r="H24" i="76" s="1"/>
  <c r="F25" i="76"/>
  <c r="H25" i="76" s="1"/>
  <c r="F26" i="76"/>
  <c r="H26" i="76" s="1"/>
  <c r="F27" i="76"/>
  <c r="H27" i="76" s="1"/>
  <c r="F28" i="76"/>
  <c r="H28" i="76" s="1"/>
  <c r="F29" i="76"/>
  <c r="H29" i="76" s="1"/>
  <c r="F30" i="76"/>
  <c r="H30" i="76" s="1"/>
  <c r="F31" i="76"/>
  <c r="H31" i="76" s="1"/>
  <c r="F32" i="76"/>
  <c r="H32" i="76" s="1"/>
  <c r="F33" i="76"/>
  <c r="H33" i="76" s="1"/>
  <c r="F34" i="76"/>
  <c r="H34" i="76" s="1"/>
  <c r="F35" i="76"/>
  <c r="H35" i="76" s="1"/>
  <c r="F36" i="76"/>
  <c r="H36" i="76" s="1"/>
  <c r="F37" i="76"/>
  <c r="H37" i="76" s="1"/>
  <c r="E118" i="46"/>
  <c r="H118" i="46" s="1"/>
  <c r="E117" i="46"/>
  <c r="H117" i="46" s="1"/>
  <c r="E116" i="46"/>
  <c r="H116" i="46" s="1"/>
  <c r="E115" i="46"/>
  <c r="H115" i="46" s="1"/>
  <c r="E114" i="46"/>
  <c r="H114" i="46" s="1"/>
  <c r="E113" i="46"/>
  <c r="H113" i="46" s="1"/>
  <c r="E112" i="46"/>
  <c r="H112" i="46" s="1"/>
  <c r="E111" i="46"/>
  <c r="H111" i="46" s="1"/>
  <c r="E110" i="46"/>
  <c r="H110" i="46" s="1"/>
  <c r="E109" i="46"/>
  <c r="H109" i="46" s="1"/>
  <c r="E108" i="46"/>
  <c r="H108" i="46" s="1"/>
  <c r="E107" i="46"/>
  <c r="H107" i="46" s="1"/>
  <c r="E106" i="46"/>
  <c r="H106" i="46" s="1"/>
  <c r="E105" i="46"/>
  <c r="H105" i="46" s="1"/>
  <c r="E104" i="46"/>
  <c r="H104" i="46" s="1"/>
  <c r="E103" i="46"/>
  <c r="H103" i="46" s="1"/>
  <c r="E102" i="46"/>
  <c r="H102" i="46" s="1"/>
  <c r="E101" i="46"/>
  <c r="H101" i="46" s="1"/>
  <c r="E100" i="46"/>
  <c r="H100" i="46" s="1"/>
  <c r="E99" i="46"/>
  <c r="H99" i="46" s="1"/>
  <c r="E98" i="46"/>
  <c r="H98" i="46" s="1"/>
  <c r="E97" i="46"/>
  <c r="H97" i="46" s="1"/>
  <c r="E96" i="46"/>
  <c r="H96" i="46" s="1"/>
  <c r="E95" i="46"/>
  <c r="H95" i="46" s="1"/>
  <c r="E94" i="46"/>
  <c r="H94" i="46" s="1"/>
  <c r="E93" i="46"/>
  <c r="H93" i="46" s="1"/>
  <c r="E92" i="46"/>
  <c r="H92" i="46" s="1"/>
  <c r="E91" i="46"/>
  <c r="H91" i="46" s="1"/>
  <c r="E90" i="46"/>
  <c r="H90" i="46" s="1"/>
  <c r="E89" i="46"/>
  <c r="H89" i="46" s="1"/>
  <c r="E88" i="46"/>
  <c r="H88" i="46" s="1"/>
  <c r="E87" i="46"/>
  <c r="H87" i="46" s="1"/>
  <c r="E86" i="46"/>
  <c r="H86" i="46" s="1"/>
  <c r="E85" i="46"/>
  <c r="H85" i="46" s="1"/>
  <c r="E84" i="46"/>
  <c r="H84" i="46" s="1"/>
  <c r="E83" i="46"/>
  <c r="H83" i="46" s="1"/>
  <c r="E82" i="46"/>
  <c r="H82" i="46" s="1"/>
  <c r="E81" i="46"/>
  <c r="H81" i="46" s="1"/>
  <c r="E80" i="46"/>
  <c r="H80" i="46" s="1"/>
  <c r="E79" i="46"/>
  <c r="H79" i="46" s="1"/>
  <c r="D14" i="46" s="1"/>
  <c r="F75" i="46"/>
  <c r="H75" i="46" s="1"/>
  <c r="F74" i="46"/>
  <c r="H74" i="46" s="1"/>
  <c r="F73" i="46"/>
  <c r="H73" i="46" s="1"/>
  <c r="F72" i="46"/>
  <c r="H72" i="46" s="1"/>
  <c r="F71" i="46"/>
  <c r="H71" i="46" s="1"/>
  <c r="F70" i="46"/>
  <c r="H70" i="46" s="1"/>
  <c r="F69" i="46"/>
  <c r="H69" i="46" s="1"/>
  <c r="F68" i="46"/>
  <c r="H68" i="46" s="1"/>
  <c r="F67" i="46"/>
  <c r="H67" i="46" s="1"/>
  <c r="F66" i="46"/>
  <c r="H66" i="46" s="1"/>
  <c r="F65" i="46"/>
  <c r="H65" i="46" s="1"/>
  <c r="F64" i="46"/>
  <c r="H64" i="46" s="1"/>
  <c r="F63" i="46"/>
  <c r="H63" i="46" s="1"/>
  <c r="F62" i="46"/>
  <c r="H62" i="46" s="1"/>
  <c r="F61" i="46"/>
  <c r="H61" i="46" s="1"/>
  <c r="F60" i="46"/>
  <c r="H60" i="46" s="1"/>
  <c r="F59" i="46"/>
  <c r="H59" i="46" s="1"/>
  <c r="F58" i="46"/>
  <c r="H58" i="46" s="1"/>
  <c r="F57" i="46"/>
  <c r="H57" i="46" s="1"/>
  <c r="F56" i="46"/>
  <c r="H56" i="46" s="1"/>
  <c r="F55" i="46"/>
  <c r="H55" i="46" s="1"/>
  <c r="F54" i="46"/>
  <c r="H54" i="46" s="1"/>
  <c r="F53" i="46"/>
  <c r="H53" i="46" s="1"/>
  <c r="F52" i="46"/>
  <c r="H52" i="46" s="1"/>
  <c r="F51" i="46"/>
  <c r="H51" i="46" s="1"/>
  <c r="F50" i="46"/>
  <c r="H50" i="46" s="1"/>
  <c r="F49" i="46"/>
  <c r="H49" i="46" s="1"/>
  <c r="F48" i="46"/>
  <c r="H48" i="46" s="1"/>
  <c r="F47" i="46"/>
  <c r="H47" i="46" s="1"/>
  <c r="F46" i="46"/>
  <c r="H46" i="46" s="1"/>
  <c r="F45" i="46"/>
  <c r="H45" i="46" s="1"/>
  <c r="F44" i="46"/>
  <c r="H44" i="46" s="1"/>
  <c r="F43" i="46"/>
  <c r="H43" i="46" s="1"/>
  <c r="F42" i="46"/>
  <c r="H42" i="46" s="1"/>
  <c r="F41" i="46"/>
  <c r="H41" i="46" s="1"/>
  <c r="F40" i="46"/>
  <c r="H40" i="46" s="1"/>
  <c r="F39" i="46"/>
  <c r="H39" i="46" s="1"/>
  <c r="F38" i="46"/>
  <c r="H38" i="46" s="1"/>
  <c r="F37" i="46"/>
  <c r="H37" i="46" s="1"/>
  <c r="F36" i="46"/>
  <c r="H36" i="46" s="1"/>
  <c r="F35" i="46"/>
  <c r="H35" i="46" s="1"/>
  <c r="F34" i="46"/>
  <c r="H34" i="46" s="1"/>
  <c r="F33" i="46"/>
  <c r="H33" i="46" s="1"/>
  <c r="F32" i="46"/>
  <c r="H32" i="46" s="1"/>
  <c r="F31" i="46"/>
  <c r="H31" i="46" s="1"/>
  <c r="F30" i="46"/>
  <c r="H30" i="46" s="1"/>
  <c r="F29" i="46"/>
  <c r="H29" i="46" s="1"/>
  <c r="F28" i="46"/>
  <c r="H28" i="46" s="1"/>
  <c r="F27" i="46"/>
  <c r="H27" i="46" s="1"/>
  <c r="F26" i="46"/>
  <c r="H26" i="46" s="1"/>
  <c r="D17" i="46"/>
  <c r="D16" i="46"/>
  <c r="C6" i="46"/>
  <c r="Q3" i="46" a="1"/>
  <c r="Q3" i="46" s="1"/>
  <c r="F20" i="76"/>
  <c r="H20" i="76" s="1"/>
  <c r="D3" i="76"/>
  <c r="H79" i="76"/>
  <c r="H78" i="76"/>
  <c r="H77" i="76"/>
  <c r="H76" i="76"/>
  <c r="H75" i="76"/>
  <c r="H74" i="76"/>
  <c r="H73" i="76"/>
  <c r="H72" i="76"/>
  <c r="H71" i="76"/>
  <c r="H70" i="76"/>
  <c r="H69" i="76"/>
  <c r="H68" i="76"/>
  <c r="H67" i="76"/>
  <c r="H66" i="76"/>
  <c r="H65" i="76"/>
  <c r="H64" i="76"/>
  <c r="H63" i="76"/>
  <c r="H62" i="76"/>
  <c r="H61" i="76"/>
  <c r="H60" i="76"/>
  <c r="H59" i="76"/>
  <c r="H58" i="76"/>
  <c r="H57" i="76"/>
  <c r="H56" i="76"/>
  <c r="H55" i="76"/>
  <c r="H54" i="76"/>
  <c r="H53" i="76"/>
  <c r="H52" i="76"/>
  <c r="H51" i="76"/>
  <c r="H50" i="76"/>
  <c r="H49" i="76"/>
  <c r="H48" i="76"/>
  <c r="H47" i="76"/>
  <c r="H46" i="76"/>
  <c r="H45" i="76"/>
  <c r="H44" i="76"/>
  <c r="H43" i="76"/>
  <c r="H42" i="76"/>
  <c r="H41" i="76"/>
  <c r="C4" i="76"/>
  <c r="H41" i="59"/>
  <c r="H43" i="59"/>
  <c r="H44" i="59"/>
  <c r="H45" i="59"/>
  <c r="H46" i="59"/>
  <c r="H47" i="59"/>
  <c r="H48" i="59"/>
  <c r="H49" i="59"/>
  <c r="H50" i="59"/>
  <c r="H51" i="59"/>
  <c r="H52" i="59"/>
  <c r="H53" i="59"/>
  <c r="H54" i="59"/>
  <c r="H55" i="59"/>
  <c r="H56" i="59"/>
  <c r="H57" i="59"/>
  <c r="H58" i="59"/>
  <c r="H59" i="59"/>
  <c r="H60" i="59"/>
  <c r="H61" i="59"/>
  <c r="H62" i="59"/>
  <c r="H63" i="59"/>
  <c r="H64" i="59"/>
  <c r="H65" i="59"/>
  <c r="H66" i="59"/>
  <c r="H67" i="59"/>
  <c r="H68" i="59"/>
  <c r="H69" i="59"/>
  <c r="H70" i="59"/>
  <c r="H71" i="59"/>
  <c r="H72" i="59"/>
  <c r="H73" i="59"/>
  <c r="H74" i="59"/>
  <c r="H75" i="59"/>
  <c r="H76" i="59"/>
  <c r="H77" i="59"/>
  <c r="H78" i="59"/>
  <c r="H79" i="59"/>
  <c r="D3" i="59"/>
  <c r="H21" i="59"/>
  <c r="H23" i="59"/>
  <c r="H24" i="59"/>
  <c r="H25" i="59"/>
  <c r="H26" i="59"/>
  <c r="H27" i="59"/>
  <c r="H28" i="59"/>
  <c r="H29" i="59"/>
  <c r="H30" i="59"/>
  <c r="H31" i="59"/>
  <c r="H32" i="59"/>
  <c r="H33" i="59"/>
  <c r="H34" i="59"/>
  <c r="H35" i="59"/>
  <c r="H36" i="59"/>
  <c r="H37" i="59"/>
  <c r="D18" i="46" l="1"/>
  <c r="F31" i="84"/>
  <c r="H31" i="84" s="1"/>
  <c r="H5" i="76"/>
  <c r="H6" i="76"/>
  <c r="F72" i="83"/>
  <c r="H72" i="83" s="1"/>
  <c r="D22" i="83"/>
  <c r="K26" i="83"/>
  <c r="F71" i="83"/>
  <c r="H71" i="83" s="1"/>
  <c r="F63" i="83"/>
  <c r="H63" i="83" s="1"/>
  <c r="F43" i="83"/>
  <c r="H43" i="83" s="1"/>
  <c r="F67" i="83"/>
  <c r="H67" i="83" s="1"/>
  <c r="F51" i="83"/>
  <c r="H51" i="83" s="1"/>
  <c r="F77" i="83"/>
  <c r="H77" i="83" s="1"/>
  <c r="F69" i="83"/>
  <c r="H69" i="83" s="1"/>
  <c r="F61" i="83"/>
  <c r="H61" i="83" s="1"/>
  <c r="F53" i="83"/>
  <c r="H53" i="83" s="1"/>
  <c r="F45" i="83"/>
  <c r="H45" i="83" s="1"/>
  <c r="F37" i="83"/>
  <c r="H37" i="83" s="1"/>
  <c r="F55" i="83"/>
  <c r="H55" i="83" s="1"/>
  <c r="F75" i="83"/>
  <c r="H75" i="83" s="1"/>
  <c r="F59" i="83"/>
  <c r="H59" i="83" s="1"/>
  <c r="F68" i="83"/>
  <c r="H68" i="83" s="1"/>
  <c r="F36" i="83"/>
  <c r="H36" i="83" s="1"/>
  <c r="F37" i="84"/>
  <c r="H37" i="84" s="1"/>
  <c r="F76" i="84"/>
  <c r="H76" i="84" s="1"/>
  <c r="F72" i="84"/>
  <c r="H72" i="84" s="1"/>
  <c r="F68" i="84"/>
  <c r="H68" i="84" s="1"/>
  <c r="F64" i="84"/>
  <c r="H64" i="84" s="1"/>
  <c r="F56" i="84"/>
  <c r="H56" i="84" s="1"/>
  <c r="F52" i="84"/>
  <c r="H52" i="84" s="1"/>
  <c r="F48" i="84"/>
  <c r="H48" i="84" s="1"/>
  <c r="F40" i="84"/>
  <c r="H40" i="84" s="1"/>
  <c r="F36" i="84"/>
  <c r="H36" i="84" s="1"/>
  <c r="F32" i="84"/>
  <c r="H32" i="84" s="1"/>
  <c r="F66" i="84"/>
  <c r="H66" i="84" s="1"/>
  <c r="F58" i="84"/>
  <c r="H58" i="84" s="1"/>
  <c r="F46" i="84"/>
  <c r="H46" i="84" s="1"/>
  <c r="F78" i="84"/>
  <c r="H78" i="84" s="1"/>
  <c r="F62" i="84"/>
  <c r="H62" i="84" s="1"/>
  <c r="F50" i="84"/>
  <c r="H50" i="84" s="1"/>
  <c r="F42" i="84"/>
  <c r="H42" i="84" s="1"/>
  <c r="F74" i="84"/>
  <c r="H74" i="84" s="1"/>
  <c r="F70" i="84"/>
  <c r="H70" i="84" s="1"/>
  <c r="F54" i="84"/>
  <c r="H54" i="84" s="1"/>
  <c r="F38" i="84"/>
  <c r="H38" i="84" s="1"/>
  <c r="F34" i="84"/>
  <c r="H34" i="84" s="1"/>
  <c r="D24" i="84"/>
  <c r="F76" i="83"/>
  <c r="H76" i="83" s="1"/>
  <c r="F60" i="83"/>
  <c r="H60" i="83" s="1"/>
  <c r="F52" i="83"/>
  <c r="H52" i="83" s="1"/>
  <c r="F35" i="83"/>
  <c r="H35" i="83" s="1"/>
  <c r="F47" i="83"/>
  <c r="H47" i="83" s="1"/>
  <c r="D24" i="83"/>
  <c r="D21" i="46"/>
  <c r="D21" i="84"/>
  <c r="D20" i="84"/>
  <c r="D21" i="83"/>
  <c r="K26" i="84"/>
  <c r="F30" i="84"/>
  <c r="H30" i="84" s="1"/>
  <c r="D22" i="84"/>
  <c r="D19" i="84"/>
  <c r="D18" i="84"/>
  <c r="D25" i="84"/>
  <c r="H88" i="83"/>
  <c r="D19" i="83"/>
  <c r="F39" i="83"/>
  <c r="H39" i="83" s="1"/>
  <c r="D25" i="83"/>
  <c r="D18" i="83"/>
  <c r="D20" i="83"/>
  <c r="F30" i="83"/>
  <c r="H30" i="83" s="1"/>
  <c r="F78" i="83"/>
  <c r="H78" i="83" s="1"/>
  <c r="F70" i="83"/>
  <c r="H70" i="83" s="1"/>
  <c r="F62" i="83"/>
  <c r="H62" i="83" s="1"/>
  <c r="F54" i="83"/>
  <c r="H54" i="83" s="1"/>
  <c r="F46" i="83"/>
  <c r="H46" i="83" s="1"/>
  <c r="F38" i="83"/>
  <c r="H38" i="83" s="1"/>
  <c r="D17" i="83"/>
  <c r="Q3" i="84"/>
  <c r="Q4" i="84"/>
  <c r="Q3" i="83"/>
  <c r="Q4" i="83"/>
  <c r="J4" i="76"/>
  <c r="J5" i="76"/>
  <c r="D20" i="46"/>
  <c r="D13" i="46"/>
  <c r="D15" i="46"/>
  <c r="D17" i="84" l="1"/>
  <c r="H7" i="76"/>
  <c r="D15" i="58"/>
  <c r="D13" i="58"/>
  <c r="D12" i="58"/>
  <c r="D11" i="58"/>
  <c r="D10" i="58"/>
  <c r="K3" i="46" s="1"/>
  <c r="C10" i="58"/>
  <c r="K3" i="83" l="1"/>
  <c r="K3" i="5"/>
  <c r="D12" i="84"/>
  <c r="C7" i="46"/>
  <c r="K3" i="84"/>
  <c r="J4" i="59"/>
  <c r="H22" i="59"/>
  <c r="F20" i="59"/>
  <c r="H42" i="59"/>
  <c r="H40" i="59"/>
  <c r="B15" i="76"/>
  <c r="J6" i="76" s="1"/>
  <c r="B11" i="76"/>
  <c r="H6" i="59" l="1"/>
  <c r="C15" i="58"/>
  <c r="D12" i="83" l="1"/>
  <c r="C7" i="5"/>
  <c r="B15" i="59"/>
  <c r="H59" i="67"/>
  <c r="H3" i="67"/>
  <c r="H4" i="67"/>
  <c r="H5" i="67"/>
  <c r="H6" i="67"/>
  <c r="H7" i="67"/>
  <c r="H8" i="67"/>
  <c r="H9" i="67"/>
  <c r="H10" i="67"/>
  <c r="H11" i="67"/>
  <c r="H12" i="67"/>
  <c r="H13" i="67"/>
  <c r="H14" i="67"/>
  <c r="H15" i="67"/>
  <c r="H16" i="67"/>
  <c r="H17" i="67"/>
  <c r="H18" i="67"/>
  <c r="H19" i="67"/>
  <c r="H20" i="67"/>
  <c r="H21" i="67"/>
  <c r="H22" i="67"/>
  <c r="H23" i="67"/>
  <c r="H24" i="67"/>
  <c r="H25" i="67"/>
  <c r="H26" i="67"/>
  <c r="H27" i="67"/>
  <c r="H28" i="67"/>
  <c r="H29" i="67"/>
  <c r="H30" i="67"/>
  <c r="H31" i="67"/>
  <c r="H32" i="67"/>
  <c r="H33" i="67"/>
  <c r="H34" i="67"/>
  <c r="H35" i="67"/>
  <c r="D14" i="58" s="1"/>
  <c r="H36" i="67"/>
  <c r="H37" i="67"/>
  <c r="H38" i="67"/>
  <c r="H39" i="67"/>
  <c r="H40" i="67"/>
  <c r="H41" i="67"/>
  <c r="H42" i="67"/>
  <c r="H43" i="67"/>
  <c r="H44" i="67"/>
  <c r="H45" i="67"/>
  <c r="H46" i="67"/>
  <c r="H47" i="67"/>
  <c r="H48" i="67"/>
  <c r="H49" i="67"/>
  <c r="H50" i="67"/>
  <c r="H51" i="67"/>
  <c r="H53" i="67"/>
  <c r="H54" i="67"/>
  <c r="H55" i="67"/>
  <c r="H56" i="67"/>
  <c r="H57" i="67"/>
  <c r="H58" i="67"/>
  <c r="H2" i="67"/>
  <c r="J60" i="67" l="1"/>
  <c r="J61" i="67"/>
  <c r="J62" i="67"/>
  <c r="C11" i="58"/>
  <c r="C12" i="76" l="1"/>
  <c r="B4" i="45"/>
  <c r="F59" i="67"/>
  <c r="J59" i="67" s="1"/>
  <c r="F3" i="67"/>
  <c r="J3" i="67" s="1"/>
  <c r="F4" i="67"/>
  <c r="J4" i="67" s="1"/>
  <c r="F5" i="67"/>
  <c r="J5" i="67" s="1"/>
  <c r="F6" i="67"/>
  <c r="J6" i="67" s="1"/>
  <c r="F7" i="67"/>
  <c r="J7" i="67" s="1"/>
  <c r="F8" i="67"/>
  <c r="J8" i="67" s="1"/>
  <c r="F9" i="67"/>
  <c r="J9" i="67" s="1"/>
  <c r="F10" i="67"/>
  <c r="J10" i="67" s="1"/>
  <c r="F11" i="67"/>
  <c r="J11" i="67" s="1"/>
  <c r="F12" i="67"/>
  <c r="J12" i="67" s="1"/>
  <c r="F13" i="67"/>
  <c r="J13" i="67" s="1"/>
  <c r="F14" i="67"/>
  <c r="J14" i="67" s="1"/>
  <c r="F15" i="67"/>
  <c r="J15" i="67" s="1"/>
  <c r="F16" i="67"/>
  <c r="J16" i="67" s="1"/>
  <c r="F17" i="67"/>
  <c r="J17" i="67" s="1"/>
  <c r="F18" i="67"/>
  <c r="J18" i="67" s="1"/>
  <c r="F19" i="67"/>
  <c r="J19" i="67" s="1"/>
  <c r="F20" i="67"/>
  <c r="J20" i="67" s="1"/>
  <c r="F21" i="67"/>
  <c r="J21" i="67" s="1"/>
  <c r="F22" i="67"/>
  <c r="J22" i="67" s="1"/>
  <c r="F23" i="67"/>
  <c r="J23" i="67" s="1"/>
  <c r="F24" i="67"/>
  <c r="J24" i="67" s="1"/>
  <c r="F25" i="67"/>
  <c r="J25" i="67" s="1"/>
  <c r="F26" i="67"/>
  <c r="J26" i="67" s="1"/>
  <c r="F27" i="67"/>
  <c r="J27" i="67" s="1"/>
  <c r="F28" i="67"/>
  <c r="J28" i="67" s="1"/>
  <c r="F29" i="67"/>
  <c r="J29" i="67" s="1"/>
  <c r="F30" i="67"/>
  <c r="J30" i="67" s="1"/>
  <c r="F31" i="67"/>
  <c r="J31" i="67" s="1"/>
  <c r="F32" i="67"/>
  <c r="J32" i="67" s="1"/>
  <c r="F33" i="67"/>
  <c r="J33" i="67" s="1"/>
  <c r="F34" i="67"/>
  <c r="J34" i="67" s="1"/>
  <c r="F35" i="67"/>
  <c r="F36" i="67"/>
  <c r="J36" i="67" s="1"/>
  <c r="F37" i="67"/>
  <c r="J37" i="67" s="1"/>
  <c r="F38" i="67"/>
  <c r="J38" i="67" s="1"/>
  <c r="F39" i="67"/>
  <c r="J39" i="67" s="1"/>
  <c r="F40" i="67"/>
  <c r="J40" i="67" s="1"/>
  <c r="F41" i="67"/>
  <c r="J41" i="67" s="1"/>
  <c r="F42" i="67"/>
  <c r="J42" i="67" s="1"/>
  <c r="F43" i="67"/>
  <c r="J43" i="67" s="1"/>
  <c r="F44" i="67"/>
  <c r="J44" i="67" s="1"/>
  <c r="F45" i="67"/>
  <c r="J45" i="67" s="1"/>
  <c r="F46" i="67"/>
  <c r="J46" i="67" s="1"/>
  <c r="F47" i="67"/>
  <c r="J47" i="67" s="1"/>
  <c r="F48" i="67"/>
  <c r="J48" i="67" s="1"/>
  <c r="F49" i="67"/>
  <c r="J49" i="67" s="1"/>
  <c r="F50" i="67"/>
  <c r="J50" i="67" s="1"/>
  <c r="F51" i="67"/>
  <c r="J51" i="67" s="1"/>
  <c r="F53" i="67"/>
  <c r="J53" i="67" s="1"/>
  <c r="F54" i="67"/>
  <c r="J54" i="67" s="1"/>
  <c r="F55" i="67"/>
  <c r="J55" i="67" s="1"/>
  <c r="F56" i="67"/>
  <c r="J56" i="67" s="1"/>
  <c r="F57" i="67"/>
  <c r="J57" i="67" s="1"/>
  <c r="F58" i="67"/>
  <c r="J58" i="67" s="1"/>
  <c r="F2" i="67"/>
  <c r="J2" i="67" s="1"/>
  <c r="C4" i="59"/>
  <c r="F3" i="58"/>
  <c r="C14" i="58"/>
  <c r="C13" i="58"/>
  <c r="C12" i="58"/>
  <c r="C12" i="59"/>
  <c r="B11" i="59"/>
  <c r="D16" i="58" l="1"/>
  <c r="C16" i="58"/>
  <c r="J35" i="67"/>
  <c r="D19" i="5"/>
  <c r="D22" i="5" s="1"/>
  <c r="D19" i="46"/>
  <c r="D22" i="46" s="1"/>
  <c r="E1" i="84"/>
  <c r="D23" i="84" s="1"/>
  <c r="D26" i="84" s="1"/>
  <c r="E1" i="83"/>
  <c r="D23" i="83" s="1"/>
  <c r="D26" i="83" s="1"/>
  <c r="B16" i="76"/>
  <c r="C13" i="59"/>
  <c r="C13" i="76"/>
  <c r="C14" i="59"/>
  <c r="C14" i="76"/>
  <c r="B16" i="59"/>
  <c r="F52" i="67"/>
  <c r="J52" i="67" s="1"/>
  <c r="H20" i="59" l="1"/>
  <c r="Q5" i="46"/>
  <c r="Q4" i="46"/>
  <c r="J5" i="59" l="1"/>
  <c r="J6" i="59" s="1"/>
  <c r="H5" i="59"/>
  <c r="H7" i="5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tc={F65F55C9-AFC7-417A-B200-5F059C46DEC3}</author>
    <author>Robert Bell</author>
    <author>tc={67F6F9D5-3DDB-4D3B-ACA2-C7EFC5CD2D88}</author>
    <author>tc={A7966129-C1AA-4454-B32F-A49A1A2F4506}</author>
  </authors>
  <commentList>
    <comment ref="B21" authorId="0" shapeId="0" xr:uid="{F65F55C9-AFC7-417A-B200-5F059C46DEC3}">
      <text>
        <t xml:space="preserve">[Threaded comment]
Your version of Excel allows you to read this threaded comment; however, any edits to it will get removed if the file is opened in a newer version of Excel. Learn more: https://go.microsoft.com/fwlink/?linkid=870924
Comment:
    Need to come up with something explaining this both on the workbook and also in Enclosure 2. </t>
      </text>
    </comment>
    <comment ref="B27" authorId="1" shapeId="0" xr:uid="{2DB2EBE8-2746-4890-AEA2-7BD0A652B01D}">
      <text>
        <r>
          <rPr>
            <b/>
            <sz val="9"/>
            <color indexed="81"/>
            <rFont val="Tahoma"/>
            <family val="2"/>
          </rPr>
          <t>Robert Bell:</t>
        </r>
        <r>
          <rPr>
            <sz val="9"/>
            <color indexed="81"/>
            <rFont val="Tahoma"/>
            <family val="2"/>
          </rPr>
          <t xml:space="preserve">
Some issues with spacing </t>
        </r>
      </text>
    </comment>
    <comment ref="B29" authorId="2" shapeId="0" xr:uid="{67F6F9D5-3DDB-4D3B-ACA2-C7EFC5CD2D88}">
      <text>
        <t xml:space="preserve">[Threaded comment]
Your version of Excel allows you to read this threaded comment; however, any edits to it will get removed if the file is opened in a newer version of Excel. Learn more: https://go.microsoft.com/fwlink/?linkid=870924
Comment:
    Adding "0" to each cell will correct the issue. </t>
      </text>
    </comment>
    <comment ref="B30" authorId="1" shapeId="0" xr:uid="{482E3A1C-E6AE-4C8F-B7FA-CC38E0A2A35D}">
      <text>
        <r>
          <rPr>
            <b/>
            <sz val="9"/>
            <color indexed="81"/>
            <rFont val="Tahoma"/>
            <family val="2"/>
          </rPr>
          <t>Robert Bell:</t>
        </r>
        <r>
          <rPr>
            <sz val="9"/>
            <color indexed="81"/>
            <rFont val="Tahoma"/>
            <family val="2"/>
          </rPr>
          <t xml:space="preserve">
Per our converstaion I removed this. The counties don't fill this out correctly and we know when they submitted this from the email received via the inbbox. I can't think of a compeling reason to keep this. </t>
        </r>
      </text>
    </comment>
    <comment ref="B32" authorId="1" shapeId="0" xr:uid="{CF557131-F2B2-4A81-808C-C4EB1D0A95BF}">
      <text>
        <r>
          <rPr>
            <b/>
            <sz val="9"/>
            <color indexed="81"/>
            <rFont val="Tahoma"/>
            <family val="2"/>
          </rPr>
          <t>Robert Bell:</t>
        </r>
        <r>
          <rPr>
            <sz val="9"/>
            <color indexed="81"/>
            <rFont val="Tahoma"/>
            <family val="2"/>
          </rPr>
          <t xml:space="preserve">
I deleted all of these for now a lot of them didn't apply and where out dated. I am not sure they really help?</t>
        </r>
      </text>
    </comment>
    <comment ref="B36" authorId="3" shapeId="0" xr:uid="{A7966129-C1AA-4454-B32F-A49A1A2F4506}">
      <text>
        <t xml:space="preserve">[Threaded comment]
Your version of Excel allows you to read this threaded comment; however, any edits to it will get removed if the file is opened in a newer version of Excel. Learn more: https://go.microsoft.com/fwlink/?linkid=870924
Comment:
    03-11 This seems to be working correctly check again once workbook is locked. </t>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Query - Enclosure 4_Agreements (2)" description="Connection to the 'Enclosure 4_Agreements (2)' query in the workbook." type="100" refreshedVersion="6" minRefreshableVersion="5">
    <extLst>
      <ext xmlns:x15="http://schemas.microsoft.com/office/spreadsheetml/2010/11/main" uri="{DE250136-89BD-433C-8126-D09CA5730AF9}">
        <x15:connection id="6e3cc801-f9fe-46d1-a5ed-b8bfe705ec23"/>
      </ext>
    </extLst>
  </connection>
  <connection id="2" xr16:uid="{9F631E72-650B-4003-A130-10E16FC2054C}" keepAlive="1" name="Query - Sheet1" description="Connection to the 'Sheet1' query in the workbook." type="5" refreshedVersion="8" background="1" saveData="1">
    <dbPr connection="Provider=Microsoft.Mashup.OleDb.1;Data Source=$Workbook$;Location=Sheet1;Extended Properties=&quot;&quot;" command="SELECT * FROM [Sheet1]"/>
  </connection>
  <connection id="3" xr16:uid="{86942FE2-EFC7-4D98-AF88-A8BD580BD2A4}" keepAlive="1" name="Query - Table 2 SFY 2023-24" description="Connection to the 'Table 2 SFY 2023-24' query in the workbook." type="5" refreshedVersion="8" background="1" saveData="1">
    <dbPr connection="Provider=Microsoft.Mashup.OleDb.1;Data Source=$Workbook$;Location=&quot;Table 2 SFY 2023-24&quot;;Extended Properties=&quot;&quot;" command="SELECT * FROM [Table 2 SFY 2023-24]"/>
  </connection>
  <connection id="4" xr16:uid="{00000000-0015-0000-FFFF-FFFF01000000}" keepAlive="1" name="ThisWorkbookDataModel" description="Data Model"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<sst xmlns="http://schemas.openxmlformats.org/spreadsheetml/2006/main" count="1144" uniqueCount="619">
  <si>
    <t>Equipment</t>
  </si>
  <si>
    <t>Travel</t>
  </si>
  <si>
    <t>Version</t>
  </si>
  <si>
    <t>Date</t>
  </si>
  <si>
    <t>Edits by</t>
  </si>
  <si>
    <t>Changes</t>
  </si>
  <si>
    <t>State of California - Health and Human Services Agency</t>
  </si>
  <si>
    <t>Total</t>
  </si>
  <si>
    <t>Summary</t>
  </si>
  <si>
    <t>Category</t>
  </si>
  <si>
    <t>Amount</t>
  </si>
  <si>
    <t>Detail</t>
  </si>
  <si>
    <t xml:space="preserve">Notes on How to Make Updates: </t>
  </si>
  <si>
    <t>Unprotect "Main" Sheet and change version number</t>
  </si>
  <si>
    <t>County Name</t>
  </si>
  <si>
    <t>SA</t>
  </si>
  <si>
    <t>Updated forms for SFY 20-21</t>
  </si>
  <si>
    <t>TYPE OF GRANT</t>
  </si>
  <si>
    <t>COUNTY</t>
  </si>
  <si>
    <t>SFY</t>
  </si>
  <si>
    <t>Email Address</t>
  </si>
  <si>
    <t>Program Name</t>
  </si>
  <si>
    <t>Annual Salary</t>
  </si>
  <si>
    <t>Grant FTE</t>
  </si>
  <si>
    <t>Consultant/Contract Costs</t>
  </si>
  <si>
    <t>Supplies</t>
  </si>
  <si>
    <t>Other Expenses</t>
  </si>
  <si>
    <t>Staff Expenses</t>
  </si>
  <si>
    <t xml:space="preserve">    Department of Health Care Services</t>
  </si>
  <si>
    <t>I. Staffing Itemized Detail</t>
  </si>
  <si>
    <t>II. Itemized Detail</t>
  </si>
  <si>
    <t>#</t>
  </si>
  <si>
    <t>Subcontractor Address</t>
  </si>
  <si>
    <t>Phone #</t>
  </si>
  <si>
    <t>Total Not to Exceed</t>
  </si>
  <si>
    <t>Detailed Program Budget</t>
  </si>
  <si>
    <t>Total Cost of Program</t>
  </si>
  <si>
    <t>MS</t>
  </si>
  <si>
    <t>First version of SABG budget based on previous form</t>
  </si>
  <si>
    <t>Indirect Costs</t>
  </si>
  <si>
    <t>Current ICR</t>
  </si>
  <si>
    <r>
      <t xml:space="preserve">Total Other Funding Sources: </t>
    </r>
    <r>
      <rPr>
        <sz val="12"/>
        <rFont val="Arial"/>
        <family val="2"/>
      </rPr>
      <t xml:space="preserve">This figure will auto-populate from the Federal Funds, and Non-Federal Funds sources. </t>
    </r>
  </si>
  <si>
    <r>
      <t xml:space="preserve">Gross Cost of Program: </t>
    </r>
    <r>
      <rPr>
        <sz val="12"/>
        <rFont val="Arial"/>
        <family val="2"/>
      </rPr>
      <t>This figure will auto-populate.</t>
    </r>
  </si>
  <si>
    <t xml:space="preserve">Added Indirect cost to sheet to include summary. Also added two section on the instructions </t>
  </si>
  <si>
    <t>RB</t>
  </si>
  <si>
    <t>Benefits</t>
  </si>
  <si>
    <t xml:space="preserve">Removed the 10% For county Administration Funds from Instructions. </t>
  </si>
  <si>
    <t>Added in Pop up note for Max Staff Salary for FY21-22</t>
  </si>
  <si>
    <r>
      <t xml:space="preserve">Fiscal Contact: </t>
    </r>
    <r>
      <rPr>
        <sz val="12"/>
        <rFont val="Arial"/>
        <family val="2"/>
      </rPr>
      <t>Enter fiscal program contact information for each program.</t>
    </r>
  </si>
  <si>
    <t>County Support Administrative Direct Costs</t>
  </si>
  <si>
    <t xml:space="preserve">Corrected the Instructions for SABG </t>
  </si>
  <si>
    <t xml:space="preserve">Unlocked the Subcontractor tab </t>
  </si>
  <si>
    <t>Changed Drop down dates for next two SFY 22-23 and SFY 23-24</t>
  </si>
  <si>
    <t xml:space="preserve">Added in Maximum Allowable Indirect Cost rate  in Summary. Also added in formula that turns ICR rate cell on summary page Red if the county goes over this amount. </t>
  </si>
  <si>
    <t xml:space="preserve">Updated Version cell on program 1. Now if you fill this in it will auto populate all the program sheets. </t>
  </si>
  <si>
    <t xml:space="preserve"> Program Maximum Allowable Indirect Costs</t>
  </si>
  <si>
    <t>Added the locked ICR line item in itemized detail section per DeAnn. This has comments programed into each field that can be accessed via Data validation button and input message tab</t>
  </si>
  <si>
    <t>Updated the Maximum salary amount for SFY2022 to $203,700</t>
  </si>
  <si>
    <t xml:space="preserve">Added Pop up comments on Summary Table for maximum allowable ICR. </t>
  </si>
  <si>
    <t xml:space="preserve">Added the ICR Max calculation to the summary sheet. </t>
  </si>
  <si>
    <t xml:space="preserve">Updated the Instructions with how ICR cost rate is to be calculated. </t>
  </si>
  <si>
    <r>
      <t xml:space="preserve">Total Cost of Program : </t>
    </r>
    <r>
      <rPr>
        <sz val="12"/>
        <rFont val="Arial"/>
        <family val="2"/>
      </rPr>
      <t xml:space="preserve">This figure will auto-populate from the total of all previous line items under the category section.  </t>
    </r>
  </si>
  <si>
    <r>
      <t>Net Program Expenses:</t>
    </r>
    <r>
      <rPr>
        <sz val="12"/>
        <rFont val="Arial"/>
        <family val="2"/>
      </rPr>
      <t xml:space="preserve"> This is the total amount charged to the grant and this figure will auto-populate.</t>
    </r>
  </si>
  <si>
    <r>
      <t xml:space="preserve">● Equipment: </t>
    </r>
    <r>
      <rPr>
        <sz val="12"/>
        <color theme="1"/>
        <rFont val="Arial"/>
        <family val="2"/>
      </rPr>
      <t xml:space="preserve">List equipment to be rented, leased, or purchased. Enter this information under Section II. </t>
    </r>
  </si>
  <si>
    <r>
      <t xml:space="preserve">● Supplies: </t>
    </r>
    <r>
      <rPr>
        <sz val="12"/>
        <color theme="1"/>
        <rFont val="Arial"/>
        <family val="2"/>
      </rPr>
      <t xml:space="preserve">Identify office, printing, housekeeping, medical, etc. Enter this information under Section II. </t>
    </r>
  </si>
  <si>
    <r>
      <t xml:space="preserve">● Travel: </t>
    </r>
    <r>
      <rPr>
        <sz val="12"/>
        <color theme="1"/>
        <rFont val="Arial"/>
        <family val="2"/>
      </rPr>
      <t xml:space="preserve">Per diem, mileage reimbursements, and vehicle rental/lease. Enter this information under Section II. </t>
    </r>
  </si>
  <si>
    <r>
      <t xml:space="preserve">● Indirect Cost Rate: </t>
    </r>
    <r>
      <rPr>
        <sz val="12"/>
        <color theme="1"/>
        <rFont val="Arial"/>
        <family val="2"/>
      </rPr>
      <t xml:space="preserve">These costs should be equal to or lower than your Countys' submitted Indirect Cost Rate (ICR). If the County is using other funds to cover the Indirect Cost Rate expenses for this program, it must still be reported in the budget detail section. However, this will be a zero dollar line item explained with comments in Section II. Itemized Detail. If for some reason there are no indirect costs for a specific program, then simply enter in N/A. </t>
    </r>
  </si>
  <si>
    <r>
      <rPr>
        <b/>
        <sz val="12"/>
        <color theme="1"/>
        <rFont val="Arial"/>
        <family val="2"/>
      </rPr>
      <t>Program Name:</t>
    </r>
    <r>
      <rPr>
        <sz val="12"/>
        <color theme="1"/>
        <rFont val="Arial"/>
        <family val="2"/>
      </rPr>
      <t xml:space="preserve"> Enter the name of the program.  Program Name must match the exact names of the Programs on the Budgets and Narrative (including the file name of the Narratives).</t>
    </r>
  </si>
  <si>
    <r>
      <t xml:space="preserve">Category: </t>
    </r>
    <r>
      <rPr>
        <sz val="12"/>
        <color theme="1"/>
        <rFont val="Arial"/>
        <family val="2"/>
      </rPr>
      <t xml:space="preserve">Click the drop-down menu in Column A to select a category. 
                </t>
    </r>
    <r>
      <rPr>
        <u/>
        <sz val="12"/>
        <color theme="1"/>
        <rFont val="Arial"/>
        <family val="2"/>
      </rPr>
      <t>Section I.</t>
    </r>
    <r>
      <rPr>
        <sz val="12"/>
        <color theme="1"/>
        <rFont val="Arial"/>
        <family val="2"/>
      </rPr>
      <t xml:space="preserve"> Select Staff Expenses. 
                </t>
    </r>
    <r>
      <rPr>
        <u/>
        <sz val="12"/>
        <color theme="1"/>
        <rFont val="Arial"/>
        <family val="2"/>
      </rPr>
      <t>Section II.</t>
    </r>
    <r>
      <rPr>
        <sz val="12"/>
        <color theme="1"/>
        <rFont val="Arial"/>
        <family val="2"/>
      </rPr>
      <t xml:space="preserve"> Select from Consultant/Contract Costs, Equipment, Supplies, Travel, Other Expenses, County Administrative Costs, Other Funding Sources-Federal Funds, and Other 
                Funding Sources-Non Federal Funds. </t>
    </r>
  </si>
  <si>
    <t xml:space="preserve">   Definition: Equipment shall mean moveable personal property of a relatively permanent nature and of significant value, such as furniture, machines and tools. </t>
  </si>
  <si>
    <t xml:space="preserve">       a. "Relatively permanent" is defined as a useful life of one year or longer. </t>
  </si>
  <si>
    <t xml:space="preserve">       b. "Significant value" is defined as a minimum value of $100 to $1,000 as established by the County Auditor. </t>
  </si>
  <si>
    <r>
      <t>● Other Expenses:</t>
    </r>
    <r>
      <rPr>
        <sz val="12"/>
        <color theme="1"/>
        <rFont val="Arial"/>
        <family val="2"/>
      </rPr>
      <t xml:space="preserve"> List maintenance, rent, utilities, research and evaluation costs other than staff, and any other expenses that are extraordinary and not in any other category. 
    Enter this information under Section II. </t>
    </r>
  </si>
  <si>
    <r>
      <t xml:space="preserve">● County Support Administrative Direct Cost: </t>
    </r>
    <r>
      <rPr>
        <sz val="12"/>
        <color theme="1"/>
        <rFont val="Arial"/>
        <family val="2"/>
      </rPr>
      <t xml:space="preserve">This amount includes county overhead, and/or the distribution of administrative support and research and evaluation costs.   
   Enter this information under Section II. </t>
    </r>
  </si>
  <si>
    <r>
      <t xml:space="preserve">● Consultant/Contract Costs: </t>
    </r>
    <r>
      <rPr>
        <sz val="12"/>
        <color theme="1"/>
        <rFont val="Arial"/>
        <family val="2"/>
      </rPr>
      <t xml:space="preserve">Enter consultant title, full legal name of subcontractors, direct service contracts, contract administration costs and other applicable contract costs. Enter  this information under Section II. </t>
    </r>
  </si>
  <si>
    <t>Set Aside</t>
  </si>
  <si>
    <t>Discretionary</t>
  </si>
  <si>
    <t>Perinatal</t>
  </si>
  <si>
    <t>Adolescent/Youth</t>
  </si>
  <si>
    <t xml:space="preserve">County </t>
  </si>
  <si>
    <t>ICR</t>
  </si>
  <si>
    <t xml:space="preserve">Total </t>
  </si>
  <si>
    <t>BCR</t>
  </si>
  <si>
    <t>SS</t>
  </si>
  <si>
    <t>Remove gridlines from workbooks</t>
  </si>
  <si>
    <t>a. county drop-down list on Allocation tab, when selected, county will populate to the rest of the tabs.</t>
  </si>
  <si>
    <t>Program Tabs</t>
  </si>
  <si>
    <t>a. Updated formulas for C8 to populate county from the allocation tab.</t>
  </si>
  <si>
    <t xml:space="preserve">b. Add a new rows for "Funding Sources" on each program tab. County will need to select which funding source they will be ultilizing per each program. </t>
  </si>
  <si>
    <t>Funding Source</t>
  </si>
  <si>
    <t>General Information</t>
  </si>
  <si>
    <t>Please complete all of the applicable yellow-shaded cells.</t>
  </si>
  <si>
    <t>Please include with your submission:</t>
  </si>
  <si>
    <t></t>
  </si>
  <si>
    <t>Allocation Section (New)</t>
  </si>
  <si>
    <t>Please complete all sections to include all set-asides and Base allocation/Discretionary funds. This information can be found on your county's submitted enclosure 1 or the approval letter that was emailed to each county upon the initial approval of the application.</t>
  </si>
  <si>
    <t>Indirect Cost Rate (ICR): Please ensure that you use your county's current certified ICR.</t>
  </si>
  <si>
    <t>Budget Change Request Section</t>
  </si>
  <si>
    <t xml:space="preserve">Program # (New) Added to help identify the order of the programs from the county workbook. </t>
  </si>
  <si>
    <t xml:space="preserve">New Program (New) This row is for counties that may be requested to add a new program and should only be used for that purpose. If a new program is being requested then the county will need to submit a completely new budget sheet in the revised county workbook and a complete narrative as well. </t>
  </si>
  <si>
    <t>Proposed Budget  - Enter in the purposed change requested (if the county is simply moving funds between line items and there are no other changes then the purposed budget would be the same as the current approved  budget)</t>
  </si>
  <si>
    <t xml:space="preserve">Change Requested - This cell is locked and will show the difference between the current approved budget and the newly purposed budget if any. </t>
  </si>
  <si>
    <t xml:space="preserve">This section is optional if a county needs to provide more detail about any of the changes requested.  Under the Select a Reason for Budget Change Request section, select the "Other" option from the drop-down then provide your comments in the note section. </t>
  </si>
  <si>
    <t xml:space="preserve">Budget Change Revision Worksheet               </t>
  </si>
  <si>
    <t>Department of Health Care Services</t>
  </si>
  <si>
    <t xml:space="preserve">TYPE OF GRANT </t>
  </si>
  <si>
    <t xml:space="preserve">COUNTY </t>
  </si>
  <si>
    <t>County Submission Date</t>
  </si>
  <si>
    <t>County Fiscal Contact Name</t>
  </si>
  <si>
    <t>Phone Number</t>
  </si>
  <si>
    <t xml:space="preserve">Allocation </t>
  </si>
  <si>
    <t>DHCS Certified ICR</t>
  </si>
  <si>
    <t>Budget Change Request</t>
  </si>
  <si>
    <t>Current Approved
Budget</t>
  </si>
  <si>
    <t>Proposed Budget</t>
  </si>
  <si>
    <t>Change Requested</t>
  </si>
  <si>
    <t>Select a Reason for Budget Change Revision Request</t>
  </si>
  <si>
    <t>Submissions are accepted only from Feb 15 - March 15 of each respective State Fiscal Year (SFY).</t>
  </si>
  <si>
    <t>Revised County Application Budget Workbook for the applicable State Fiscal Year (SFY) Included in this workbook</t>
  </si>
  <si>
    <t>Revised County Application Budget Narrative for changes requested (if necessary) not included in this workbook</t>
  </si>
  <si>
    <t>Completed Budget Change Revision Worksheet, Included in this workbook</t>
  </si>
  <si>
    <t>ALAMEDA</t>
  </si>
  <si>
    <t>ALPINE</t>
  </si>
  <si>
    <t>$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</si>
  <si>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</si>
  <si>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</si>
  <si>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</si>
  <si>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</si>
  <si>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</si>
  <si>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</si>
  <si>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</si>
  <si>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</si>
  <si>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</si>
  <si>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</si>
  <si>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</si>
  <si>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</si>
  <si>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</si>
  <si>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</si>
  <si>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</si>
  <si>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</si>
  <si>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</si>
  <si>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</si>
  <si>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</si>
  <si>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</si>
  <si>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</si>
  <si>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</si>
  <si>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</si>
  <si>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</si>
  <si>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</si>
  <si>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</si>
  <si>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NEVADA</t>
  </si>
  <si>
    <t>ORANGE</t>
  </si>
  <si>
    <t>PLACER</t>
  </si>
  <si>
    <t>PLUMAS</t>
  </si>
  <si>
    <t>RIVERSIDE</t>
  </si>
  <si>
    <t>SACRAMENTO</t>
  </si>
  <si>
    <t>SAN BENITO</t>
  </si>
  <si>
    <t>SAN BERNARDINO</t>
  </si>
  <si>
    <t>SAN DIEGO</t>
  </si>
  <si>
    <t>SAN FRANCISCO</t>
  </si>
  <si>
    <t>SAN JOAQUIN</t>
  </si>
  <si>
    <t>SAN LUIS OBISPO</t>
  </si>
  <si>
    <t>SAN MATEO</t>
  </si>
  <si>
    <t>SANTA BARBARA</t>
  </si>
  <si>
    <t>SANTA CLARA</t>
  </si>
  <si>
    <t>SANTA CRUZ</t>
  </si>
  <si>
    <t>SHASTA</t>
  </si>
  <si>
    <t>SIERRA</t>
  </si>
  <si>
    <t>SISKIYOU</t>
  </si>
  <si>
    <t>SOLANO</t>
  </si>
  <si>
    <t>SONOMA</t>
  </si>
  <si>
    <t>STANISLAUS</t>
  </si>
  <si>
    <t>SUTTER/YUBA</t>
  </si>
  <si>
    <t>TEHAMA</t>
  </si>
  <si>
    <t>TRINITY</t>
  </si>
  <si>
    <t>TULARE</t>
  </si>
  <si>
    <t>TUOLUMNE</t>
  </si>
  <si>
    <t>VENTURA</t>
  </si>
  <si>
    <t>YOLO</t>
  </si>
  <si>
    <t>STATEWIDE TOTAL</t>
  </si>
  <si>
    <t xml:space="preserve">On each approved program tab in the county workbook. A new BCR column will appear next to the total column of the approved budget. The county will need to select one of the two options "No Change Made" or "Change Made" to show what line items have been adjusted from the original approved budget. </t>
  </si>
  <si>
    <t xml:space="preserve">Notes Section </t>
  </si>
  <si>
    <t>5% HIV EIS Allowance *</t>
  </si>
  <si>
    <t>SUBG</t>
  </si>
  <si>
    <t>County 1</t>
  </si>
  <si>
    <t>Total Discretionary
Funds 2</t>
  </si>
  <si>
    <t>Total Perinatal
Set-Aside 4</t>
  </si>
  <si>
    <t>Adolescent and
Youth Treatment Funds 5</t>
  </si>
  <si>
    <t>5% HIV EIS Allowance Amount 7</t>
  </si>
  <si>
    <t>SSP Allowance Amount 8</t>
  </si>
  <si>
    <t>ICR 9</t>
  </si>
  <si>
    <t>* Important the 5% HIV allowance is drawn from your total Discretionary funds. These are not additional funds.</t>
  </si>
  <si>
    <t>Prevention (not showing in total)
Set-Aside 3</t>
  </si>
  <si>
    <t>Total SUBG (not Including Prevention) 6</t>
  </si>
  <si>
    <t>Date of Approval</t>
  </si>
  <si>
    <t xml:space="preserve"> </t>
  </si>
  <si>
    <t>Formula for the Summary Tab still needs to be done Same as on MHBG workbook draft</t>
  </si>
  <si>
    <t xml:space="preserve">Do Draft of the SSP required information idea from last meeting to Hide and show required cells. Also clarify with JP if this need to be one tab or every program tab. </t>
  </si>
  <si>
    <t xml:space="preserve">Discuss Formatting of program tab 1 to include text size, font, and spacing. Do this before applying to the rest of the workbook. </t>
  </si>
  <si>
    <t xml:space="preserve">Fix the issue with Perinatal and Adolescent/Youth 0 Dollars fields on allocation and BCR forms not justified correctly. </t>
  </si>
  <si>
    <t xml:space="preserve">Look at the submission date field on program 1 and figure out what to do with it. Do we even need that here Make sure MHBG and SUBG are the same. </t>
  </si>
  <si>
    <t xml:space="preserve">Need to add  Error Notification (turning red) to the summary sheet if county goes over the allocation amount. Discuss this starting off red until they match the allocation amount </t>
  </si>
  <si>
    <t xml:space="preserve">Before you copy program to rest of the workbook double check all the cell messages and make sure they still apply. </t>
  </si>
  <si>
    <t xml:space="preserve">We still need the updated information for SFY 2024-25 and Maximum Salary </t>
  </si>
  <si>
    <t xml:space="preserve">Fix where the version number is pulling from in the workbook it should pull from allocation sheet for the rest of the workbook. </t>
  </si>
  <si>
    <t>Analyst</t>
  </si>
  <si>
    <t xml:space="preserve">Department of Health Care Services will review, and approve all SUBG budgets. Finalized approved budgets will be sent back to the County. </t>
  </si>
  <si>
    <r>
      <t xml:space="preserve">(New) Funding Source:  </t>
    </r>
    <r>
      <rPr>
        <sz val="12"/>
        <rFont val="Arial"/>
        <family val="2"/>
      </rPr>
      <t>On each program tab select the funding source or sources being used for the associated program and enter the dollar amount for that funding source. The summary of these amounts is shown at the top of the summary sheet.</t>
    </r>
    <r>
      <rPr>
        <b/>
        <sz val="12"/>
        <rFont val="Arial"/>
        <family val="2"/>
      </rPr>
      <t xml:space="preserve"> </t>
    </r>
  </si>
  <si>
    <t xml:space="preserve">DHCS Approval (For DHCS Staff Only) </t>
  </si>
  <si>
    <t xml:space="preserve">Went back through Instruction tab and updated a lot of information Need to review and also add the SSP information </t>
  </si>
  <si>
    <r>
      <t xml:space="preserve">(New) Summary Sheet: </t>
    </r>
    <r>
      <rPr>
        <sz val="12"/>
        <color theme="1"/>
        <rFont val="Arial"/>
        <family val="2"/>
      </rPr>
      <t xml:space="preserve">This area will auto-populate once information is selected and entered into Section I. Staffing Itemized Detail, and Section II. Itemized Detail and the new Funding Source section to include the set-aside and dollar amount. Important note. If the county fails to budget for all its set-aside funding or over budgets for a specific set-aside the text in the summary section will turn red. </t>
    </r>
    <r>
      <rPr>
        <b/>
        <sz val="12"/>
        <color theme="1"/>
        <rFont val="Arial"/>
        <family val="2"/>
      </rPr>
      <t xml:space="preserve">
</t>
    </r>
  </si>
  <si>
    <r>
      <t xml:space="preserve">(New) Allocation Sheet: </t>
    </r>
    <r>
      <rPr>
        <sz val="12"/>
        <rFont val="Arial"/>
        <family val="2"/>
      </rPr>
      <t>This new sheet now has your county's full allocation amount as well as the county's current approved ICR rate with DHCS. This sheet will auto-populate this information through the rest of the workbook for the county where needed.</t>
    </r>
    <r>
      <rPr>
        <b/>
        <sz val="12"/>
        <rFont val="Arial"/>
        <family val="2"/>
      </rPr>
      <t xml:space="preserve"> </t>
    </r>
  </si>
  <si>
    <t>Substance Use Prevention, Treatment, and Recovery Services Block Grant</t>
  </si>
  <si>
    <r>
      <t xml:space="preserve">● Maximum Allowable Indirect Costs: </t>
    </r>
    <r>
      <rPr>
        <sz val="12"/>
        <color theme="1"/>
        <rFont val="Arial"/>
        <family val="2"/>
      </rPr>
      <t>The maximum dollar amount for indirect costs is calculated by adding the following line items:</t>
    </r>
    <r>
      <rPr>
        <b/>
        <sz val="12"/>
        <color theme="1"/>
        <rFont val="Arial"/>
        <family val="2"/>
      </rPr>
      <t xml:space="preserve"> </t>
    </r>
    <r>
      <rPr>
        <sz val="12"/>
        <color theme="1"/>
        <rFont val="Arial"/>
        <family val="2"/>
      </rPr>
      <t>staff expenses, consultant/contract costs, equipment, supplies, travel, and other expenses, and then multiplied by your country's certified ICR rate, which is the maximum amount you can claim per program. No other cost or line items should be used while calculating the maximum ICR dollar amount. If your county exceeds the maximum allowable Indirect costs dollar amount, the indirect costs 'Amount' field will turn red showing an error. This error will show on both the individual program tabs and the summary tab if the County is over their maximum allowable indirect costs and necessary corrections must be made by the County before the application is submitted to DHCS.</t>
    </r>
  </si>
  <si>
    <t xml:space="preserve">Category </t>
  </si>
  <si>
    <t>Last year there was an issue with the formula for error message on ICR it had to be once cent below or would turn red. Need to figure that out and correct it.</t>
  </si>
  <si>
    <t xml:space="preserve">Once all is approved go through and doublecheck all tabs and formulas on program sheets and how they are summing up on Summary tab. </t>
  </si>
  <si>
    <t xml:space="preserve">I noticed on program tab 5 through 12 that the grid line are showing unlike Program tabs 1 through 4 need to fix looks cleaner with out them. </t>
  </si>
  <si>
    <r>
      <rPr>
        <b/>
        <sz val="10"/>
        <color theme="1"/>
        <rFont val="Arial"/>
        <family val="2"/>
      </rPr>
      <t>Added</t>
    </r>
    <r>
      <rPr>
        <sz val="10"/>
        <color theme="1"/>
        <rFont val="Arial"/>
        <family val="2"/>
      </rPr>
      <t xml:space="preserve"> Allocation Sheet</t>
    </r>
  </si>
  <si>
    <t xml:space="preserve">(New) BCR Column </t>
  </si>
  <si>
    <t xml:space="preserve">Went through and updated color for cells that county is able to fill out with yellow. This matches the coloring on the BCR sheet and hidden Column </t>
  </si>
  <si>
    <t xml:space="preserve">Found an issue with the BCR sheet,  I don't think the current approved  budget column can auto-populate because if they change it for the new BCR then it will auto-populate with the new corrected budget, Need to run through this with Stephanie see if there is  solution. </t>
  </si>
  <si>
    <t xml:space="preserve">Remember to include a link for the SSP training (enclosures, SUBG letter?) </t>
  </si>
  <si>
    <t xml:space="preserve">Add SSP to Subcontractor List section </t>
  </si>
  <si>
    <t>Added an extra row to the BCR worksheet that represents SSP tab</t>
  </si>
  <si>
    <t xml:space="preserve">Need to discuss the number of programs in the BCR work sheet </t>
  </si>
  <si>
    <t>Note for Prevention Allocation here and Enclosure 2 vrs Discretionary funds used for Prevention</t>
  </si>
  <si>
    <t>(New) SSP Row</t>
  </si>
  <si>
    <t>Current Approved Budget  - Enter the current approved budget amount for the program from the approved SFY County Workbook.</t>
  </si>
  <si>
    <t xml:space="preserve">The SSP program has its own row on the BCR, the name from your program will auto-populate from the workbook sheet. The county will need to fill out the Current Approved Budget Column </t>
  </si>
  <si>
    <t>Need to talk about the rows on the BCR worksheet which Include the New program tab, and SSP tab</t>
  </si>
  <si>
    <t>40% SSP Allowance**</t>
  </si>
  <si>
    <t>Need to make adjustments for 40% for SSP across the board this will include instructions and what is being pulled from the Balance sheet tab</t>
  </si>
  <si>
    <t>5% HIV EIS Allowance*</t>
  </si>
  <si>
    <t>Total SUBG (Including  Prevention)</t>
  </si>
  <si>
    <t xml:space="preserve">Verified how the numbers are being calculated and for HIV and SSP set up the balance sheet for that. </t>
  </si>
  <si>
    <t xml:space="preserve">Fixed the issue with drop downs and formating with itemized Section II. Seems to be working. </t>
  </si>
  <si>
    <t xml:space="preserve">Update the HIV and SSP Formulas </t>
  </si>
  <si>
    <t>Helper Column (H)</t>
  </si>
  <si>
    <t>A question that was brought up with Waheeda was about if we should fully lock the Allocation Tab of this workbook or not?</t>
  </si>
  <si>
    <r>
      <t xml:space="preserve">● Staff Expenses: </t>
    </r>
    <r>
      <rPr>
        <sz val="12"/>
        <color theme="1"/>
        <rFont val="Arial"/>
        <family val="2"/>
      </rPr>
      <t xml:space="preserve">Enter position title, annual salary, full-time equivalent (FTE) percentage charged to the grant, and the salaries applicable to the identified FTE. Research and Evaluation staff are to be listed in this category. The FTE percentage needs to be identified for purposes of controlling the </t>
    </r>
    <r>
      <rPr>
        <b/>
        <u/>
        <sz val="12"/>
        <color theme="1"/>
        <rFont val="Arial"/>
        <family val="2"/>
      </rPr>
      <t>$221,900</t>
    </r>
    <r>
      <rPr>
        <sz val="12"/>
        <color theme="1"/>
        <rFont val="Arial"/>
        <family val="2"/>
      </rPr>
      <t xml:space="preserve"> salary cap</t>
    </r>
    <r>
      <rPr>
        <sz val="12"/>
        <color rgb="FFFF0000"/>
        <rFont val="Arial"/>
        <family val="2"/>
      </rPr>
      <t xml:space="preserve">. </t>
    </r>
    <r>
      <rPr>
        <sz val="12"/>
        <color theme="1"/>
        <rFont val="Arial"/>
        <family val="2"/>
      </rPr>
      <t xml:space="preserve">The </t>
    </r>
    <r>
      <rPr>
        <b/>
        <u/>
        <sz val="12"/>
        <color theme="1"/>
        <rFont val="Arial"/>
        <family val="2"/>
      </rPr>
      <t>$221,900</t>
    </r>
    <r>
      <rPr>
        <sz val="12"/>
        <color theme="1"/>
        <rFont val="Arial"/>
        <family val="2"/>
      </rPr>
      <t xml:space="preserve"> salary cap does not include benefits, for this reason, list benefits as one item for all staff. Enter this information under Section I.</t>
    </r>
  </si>
  <si>
    <t>If we allow counties to use the drop-down and do not lock the allocation tab how do we get the fields to show up as zero when no county is selected? This also affects Indirect Cost formula</t>
  </si>
  <si>
    <t>New Instructions for SSP Program Tab &amp; SSP information on Subcontractor Tab</t>
  </si>
  <si>
    <r>
      <t xml:space="preserve">Funding Source Box: </t>
    </r>
    <r>
      <rPr>
        <sz val="12"/>
        <color theme="1"/>
        <rFont val="Arial"/>
        <family val="2"/>
      </rPr>
      <t xml:space="preserve">Place the total dollar amount for the SSP in the box to the right of the box labeled " Discretionary." As a reminder , all SSP funds must come from the county's Discretionary budget, and a county may use a maximum of 40% of the Discretionary budget to fund an SSP. </t>
    </r>
  </si>
  <si>
    <r>
      <t xml:space="preserve">Required Syringe Services Program Information Box: </t>
    </r>
    <r>
      <rPr>
        <sz val="12"/>
        <color theme="1"/>
        <rFont val="Arial"/>
        <family val="2"/>
      </rPr>
      <t xml:space="preserve">The Substance Abuse and Mental Health Services Agency (SAMHSA) requires DHCS to report on the information requested in the "Required Syringe Services Program Information" Box. As such, counties applying to use SUBG funding for SSPs must complete this box for federal reporting purposes. If the box is not completed or if any field is left blank, the county's SSP application will not be approved. </t>
    </r>
  </si>
  <si>
    <t>Enter the SSP's Agency Name, as well as the SSP's main Address.</t>
  </si>
  <si>
    <t>The amount entered in the "Planned Dollar Amount of SUBG Funds to be Expended for SSP" box should match the amount entered in the funding source box above.</t>
  </si>
  <si>
    <t>Should the SSP have any secondary locations, list the number of locations (including mobile locations) in this box.</t>
  </si>
  <si>
    <r>
      <t xml:space="preserve">Finally, all subcontractors must be listed under the blue line in the Subcontractor list tab, which specifically identifies subcontractors working for SSPs. </t>
    </r>
    <r>
      <rPr>
        <u/>
        <sz val="12"/>
        <color theme="1"/>
        <rFont val="Arial"/>
        <family val="2"/>
      </rPr>
      <t>Please do not place SSP-related subcontractors under the purple line.</t>
    </r>
  </si>
  <si>
    <t xml:space="preserve">Fill out the remainder of the workbook according to the general directions above which apply to all programs. </t>
  </si>
  <si>
    <t>If the SSP has a SUD Treatment Provider on-site, check Yes, otherwise, check No.</t>
  </si>
  <si>
    <t xml:space="preserve">If the SSP distributes/ Provides Naloxone to those utilizing the SSP, check Yes, otherwise, check No. </t>
  </si>
  <si>
    <t>Corrections still needed as of 03-26-24</t>
  </si>
  <si>
    <t xml:space="preserve">A ton of changes. We added in the New BCR sheets to include Instructions and a worksheet that pulls from the workbook. We added in a column on each program tab that </t>
  </si>
  <si>
    <t>will be used to show BCR changes this has a dropdown list This column has a hidden support Column right next to it in column H</t>
  </si>
  <si>
    <t xml:space="preserve">Senior Staff has decided that we will pre-fill out the allocation tab so the analyst will select the county for them and then lock the allocation sheet </t>
  </si>
  <si>
    <t xml:space="preserve">SSP instructions were added by PPS as well as minor corrections to SSP tab and the Subcontractor Tab. </t>
  </si>
  <si>
    <t xml:space="preserve">A list of all the corrections and changes can be found hidden on the allocaiton sheet at the bottom of the sheet. </t>
  </si>
  <si>
    <r>
      <t xml:space="preserve">*** Discretionary Set-Aside funds. </t>
    </r>
    <r>
      <rPr>
        <b/>
        <u/>
        <sz val="12"/>
        <color theme="1"/>
        <rFont val="Arial"/>
        <family val="2"/>
      </rPr>
      <t xml:space="preserve">Counties may allocate Discretionary funds toward Prevention programs that are approved through the Prevention and Youth Branch (PYB) Team. </t>
    </r>
  </si>
  <si>
    <t>Prevention Set Aside</t>
  </si>
  <si>
    <t>Prevention Set-Aside</t>
  </si>
  <si>
    <t>Consultant/ Contract Costs</t>
  </si>
  <si>
    <t>County Direct Supp. Admin</t>
  </si>
  <si>
    <t xml:space="preserve">Total Discretionary Used </t>
  </si>
  <si>
    <t xml:space="preserve">Please complete one Prevention Program budget per fiscal year.  </t>
  </si>
  <si>
    <t>Assessment</t>
  </si>
  <si>
    <t>California Healthy Kids Survey (CHKS)</t>
  </si>
  <si>
    <t>California Health Interview Survey (CHIS)</t>
  </si>
  <si>
    <t>Capacity</t>
  </si>
  <si>
    <t>Position</t>
  </si>
  <si>
    <t>Yes</t>
  </si>
  <si>
    <t>No</t>
  </si>
  <si>
    <t>Responsibilities</t>
  </si>
  <si>
    <t>Prevention Strategy</t>
  </si>
  <si>
    <t>Evidence Based</t>
  </si>
  <si>
    <t>Institute of Medicine</t>
  </si>
  <si>
    <t>Evaluation</t>
  </si>
  <si>
    <t xml:space="preserve">RT </t>
  </si>
  <si>
    <t>The form has been updated to align with Prevention standards. New tabs have been added for Assessment, Capacity, Planning &amp; Implementation, Evaluation, Cultural Competency, and Sustainability to integrate the budget and narrative into a single application.</t>
  </si>
  <si>
    <t>Year 1</t>
  </si>
  <si>
    <t>Year 2</t>
  </si>
  <si>
    <t>Categories</t>
  </si>
  <si>
    <t>Allocation Set-asides</t>
  </si>
  <si>
    <t xml:space="preserve">Reason for Budget Change Request </t>
  </si>
  <si>
    <t>Alameda</t>
  </si>
  <si>
    <t>Moving funds between line items within program, no funds being added or removed</t>
  </si>
  <si>
    <t>Alpine</t>
  </si>
  <si>
    <t>No changes made</t>
  </si>
  <si>
    <t>Amador</t>
  </si>
  <si>
    <t>Adding funds from another program</t>
  </si>
  <si>
    <t>Butte</t>
  </si>
  <si>
    <t>Removing funds from program</t>
  </si>
  <si>
    <t>Calaveras</t>
  </si>
  <si>
    <t>Creating a new program (A new Program will require a new Budget and  Narrative)</t>
  </si>
  <si>
    <t>Colusa</t>
  </si>
  <si>
    <t>Other- Please see notes below</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</si>
  <si>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</si>
  <si>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</si>
  <si>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</si>
  <si>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</si>
  <si>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</si>
  <si>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</si>
  <si>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</si>
  <si>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</si>
  <si>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</si>
  <si>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</si>
  <si>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</si>
  <si>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</si>
  <si>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</si>
  <si>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</si>
  <si>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</si>
  <si>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</si>
  <si>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</si>
  <si>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</si>
  <si>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</si>
  <si>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</si>
  <si>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 xml:space="preserve">Monterey </t>
  </si>
  <si>
    <t>Napa</t>
  </si>
  <si>
    <t>Nevada</t>
  </si>
  <si>
    <t>Orange</t>
  </si>
  <si>
    <t>Placer</t>
  </si>
  <si>
    <t>Plumas</t>
  </si>
  <si>
    <t>Riverside</t>
  </si>
  <si>
    <t>Sacramento</t>
  </si>
  <si>
    <t>San Benito</t>
  </si>
  <si>
    <t>San Bernardino</t>
  </si>
  <si>
    <t>San Diego</t>
  </si>
  <si>
    <t>San Francisco</t>
  </si>
  <si>
    <t>San Joaquin</t>
  </si>
  <si>
    <t>San Luis Obispo</t>
  </si>
  <si>
    <t>San Mateo</t>
  </si>
  <si>
    <t>Santa Barbara</t>
  </si>
  <si>
    <t>Santa Clara</t>
  </si>
  <si>
    <t>Santa Cruz</t>
  </si>
  <si>
    <t>Shasta</t>
  </si>
  <si>
    <t>Sierra</t>
  </si>
  <si>
    <t>Siskiyou</t>
  </si>
  <si>
    <t>Solano</t>
  </si>
  <si>
    <t>Sonoma</t>
  </si>
  <si>
    <t>Stanislaus</t>
  </si>
  <si>
    <t>Sutter-Yuba</t>
  </si>
  <si>
    <t>Tehama</t>
  </si>
  <si>
    <t>Trinity</t>
  </si>
  <si>
    <t>Tulare</t>
  </si>
  <si>
    <t>Tuolumne</t>
  </si>
  <si>
    <t>Ventura</t>
  </si>
  <si>
    <t>Yolo</t>
  </si>
  <si>
    <t>Discretionary Allocation</t>
  </si>
  <si>
    <t>Total Allocation</t>
  </si>
  <si>
    <t>Expense</t>
  </si>
  <si>
    <t>Category 
(from budget workbook)</t>
  </si>
  <si>
    <t>Staffing Category 
(from budget workbook)</t>
  </si>
  <si>
    <t>Staffing Itemized Detail</t>
  </si>
  <si>
    <t>Itemized Detail</t>
  </si>
  <si>
    <t>Added or 
Existing Item?</t>
  </si>
  <si>
    <t>Briefly Describe the Reason for Budget Change Revision Request</t>
  </si>
  <si>
    <t>Email</t>
  </si>
  <si>
    <t>Capacity - Staffing</t>
  </si>
  <si>
    <t>1. County Staffing: Complete the staffing chart below.</t>
  </si>
  <si>
    <t xml:space="preserve">1. Does the county engage in process or outcome evaluation? </t>
  </si>
  <si>
    <t>Establishes methods for monitoring progress towards outcomes, such as prioritized benchmarks</t>
  </si>
  <si>
    <t>Includes evaluation information from sub-recipients</t>
  </si>
  <si>
    <t>Includes National Outcome Measurement (NOMs) requirements</t>
  </si>
  <si>
    <t>Establishes a process for providing timely evaluation information to stakeholders</t>
  </si>
  <si>
    <t>Formalizes processes for incorporation evaluation findings into resource allocation and decision-making</t>
  </si>
  <si>
    <t>No prevention evaluation plan</t>
  </si>
  <si>
    <t>Numbers served</t>
  </si>
  <si>
    <t>Implementation fidelity</t>
  </si>
  <si>
    <t>Participant satisfaction</t>
  </si>
  <si>
    <t xml:space="preserve">Number of evidence based programs/practices/policies implemented </t>
  </si>
  <si>
    <t>Attendance</t>
  </si>
  <si>
    <t>Demographic information</t>
  </si>
  <si>
    <t>Other (please describe)</t>
  </si>
  <si>
    <t>Other Resource (please describe)</t>
  </si>
  <si>
    <t>Narrative Instructions</t>
  </si>
  <si>
    <t>General Guidance</t>
  </si>
  <si>
    <t>Planning &amp; Implementation</t>
  </si>
  <si>
    <t>● Answer all questions completely using full sentences. Avoid placeholders such as “TBD” unless absolutely necessary.</t>
  </si>
  <si>
    <t>● Provide concise, well-structured responses that reflect thoughtful planning and evidence-based decision-making.</t>
  </si>
  <si>
    <t>● Where applicable, reference data sources, methodologies, and partnerships that support your approach.</t>
  </si>
  <si>
    <t>● Ensure consistency between narrative responses and other sections of the application, including the budget and provider list.</t>
  </si>
  <si>
    <t>● Review for clarity, grammar, and accuracy before submission.</t>
  </si>
  <si>
    <t>Budget Instructions</t>
  </si>
  <si>
    <t>Purpose</t>
  </si>
  <si>
    <t>This section provides guidance for completing the budget portion of your county’s SUBG Prevention Set-Aside application. Follow these instructions carefully to ensure accuracy, compliance, and consistency with your narrative responses.</t>
  </si>
  <si>
    <t>Avoid placeholders such as “TBD” unless absolutely necessary.</t>
  </si>
  <si>
    <t>Allocation amounts and the Indirect Cost Rate (ICR) will auto-populate and are locked for county view.</t>
  </si>
  <si>
    <r>
      <t xml:space="preserve">Focus Population(s)
</t>
    </r>
    <r>
      <rPr>
        <i/>
        <sz val="11"/>
        <color theme="1"/>
        <rFont val="Segoe UI"/>
        <family val="2"/>
      </rPr>
      <t>(from Assessment Question 1.)</t>
    </r>
  </si>
  <si>
    <r>
      <t>Program/Set-Aside Name -  Please ensure that the full and correct name of the program is associated with the correct tab program # in the approved county workbook (</t>
    </r>
    <r>
      <rPr>
        <b/>
        <sz val="12"/>
        <color rgb="FFFF0000"/>
        <rFont val="Segoe UI"/>
        <family val="2"/>
      </rPr>
      <t>Important</t>
    </r>
    <r>
      <rPr>
        <sz val="12"/>
        <rFont val="Segoe UI"/>
        <family val="2"/>
      </rPr>
      <t>- The county must include all programs from the approved county workbook, even if no changes are being requested for that program)</t>
    </r>
  </si>
  <si>
    <r>
      <t>Select a reason for Budget  Change Request - (New) this section now has common drop-down options select one that applies. If more detail is needed select the other option and use the Note section at the bottom of the sheet.  (</t>
    </r>
    <r>
      <rPr>
        <b/>
        <sz val="12"/>
        <color rgb="FFFF0000"/>
        <rFont val="Segoe UI"/>
        <family val="2"/>
      </rPr>
      <t>Important</t>
    </r>
    <r>
      <rPr>
        <b/>
        <sz val="12"/>
        <color theme="1"/>
        <rFont val="Segoe UI"/>
        <family val="2"/>
      </rPr>
      <t xml:space="preserve">- If a county selects the "Other" drop-down more than once, please ensure to clarify in the notes section which program you are discussing by simply adding the Program # before any comments you enter in the note section. </t>
    </r>
  </si>
  <si>
    <t>Section I: Staffing Itemized Detail</t>
  </si>
  <si>
    <t>Research and Evaluation staff must be listed in this section.</t>
  </si>
  <si>
    <t>●</t>
  </si>
  <si>
    <t>For every position added, select “Staff Expenses” in the Category column.</t>
  </si>
  <si>
    <t>Enter position title (e.g., Director) in the Detail column.</t>
  </si>
  <si>
    <t>Include annual salary, full-time equivalent (FTE) percentage charged to the grant, and the salary     amount applicable to the identified FTE. The total staff salary charged to the grant will calculate automatically in the “Total Not to Exceed” column.</t>
  </si>
  <si>
    <t>Complete one Prevention Program budget per fiscal year.</t>
  </si>
  <si>
    <t>Section II: Itemized Detail</t>
  </si>
  <si>
    <t>For every item added, select the appropriate category from the Category column using the dropdown menu.</t>
  </si>
  <si>
    <t>Cells will turn red if totals exceed allowable limits or allocations. Review and correct before submission.</t>
  </si>
  <si>
    <t>If listed, ensure program names match those listed in the narrative sections.</t>
  </si>
  <si>
    <t>All totals will auto-populate in the Summary section for review.</t>
  </si>
  <si>
    <r>
      <rPr>
        <b/>
        <sz val="11"/>
        <color theme="1"/>
        <rFont val="Segoe UI"/>
        <family val="2"/>
      </rPr>
      <t xml:space="preserve">Available categories include: </t>
    </r>
    <r>
      <rPr>
        <sz val="11"/>
        <color theme="1"/>
        <rFont val="Segoe UI"/>
        <family val="2"/>
      </rPr>
      <t>Consultant/Contract Costs, Equipment, Supplies, Travel, Other Expenses, Indirect Costs, County Support Administrative Direct Costs</t>
    </r>
  </si>
  <si>
    <r>
      <rPr>
        <b/>
        <sz val="11"/>
        <color theme="1"/>
        <rFont val="Segoe UI"/>
        <family val="2"/>
      </rPr>
      <t>Consultant/Contract Costs</t>
    </r>
    <r>
      <rPr>
        <sz val="11"/>
        <color theme="1"/>
        <rFont val="Segoe UI"/>
        <family val="2"/>
      </rPr>
      <t>: Costs for external services such as consultants, subcontractors, direct service contracts, and related administrative fees. Enter consultant title and/or full legal name of subcontractors/providers, contract administration costs and other applicable contract costs. Provider names must match exactly those entered in the Provider List tab to ensure consistency across the application.</t>
    </r>
  </si>
  <si>
    <r>
      <rPr>
        <b/>
        <sz val="11"/>
        <color theme="1"/>
        <rFont val="Segoe UI"/>
        <family val="2"/>
      </rPr>
      <t xml:space="preserve">Equipment: </t>
    </r>
    <r>
      <rPr>
        <sz val="11"/>
        <color theme="1"/>
        <rFont val="Segoe UI"/>
        <family val="2"/>
      </rPr>
      <t xml:space="preserve">Moveable personal property of a relatively permanent nature and of significant value, such as furniture, machines and tools. </t>
    </r>
    <r>
      <rPr>
        <sz val="12"/>
        <color theme="1"/>
        <rFont val="Segoe UI"/>
        <family val="2"/>
      </rPr>
      <t>List equipment to be rented, leased, or purchased during the budget fiscal year. 
        a. "Relatively permanent" is defined as a useful life of one year or longer. 
        b. "Significant value" is defined as a minimum value of $100 to $1,000 as established by the County Auditor.</t>
    </r>
  </si>
  <si>
    <r>
      <rPr>
        <b/>
        <sz val="12"/>
        <color theme="1"/>
        <rFont val="Segoe UI"/>
        <family val="2"/>
      </rPr>
      <t xml:space="preserve">Supplies: </t>
    </r>
    <r>
      <rPr>
        <sz val="12"/>
        <color theme="1"/>
        <rFont val="Segoe UI"/>
        <family val="2"/>
      </rPr>
      <t>Costs for consumable items needed for program operations, including office supplies, printing materials, and medical supplies.</t>
    </r>
  </si>
  <si>
    <r>
      <rPr>
        <b/>
        <sz val="12"/>
        <color theme="1"/>
        <rFont val="Segoe UI"/>
        <family val="2"/>
      </rPr>
      <t>Travel:</t>
    </r>
    <r>
      <rPr>
        <sz val="12"/>
        <color theme="1"/>
        <rFont val="Segoe UI"/>
        <family val="2"/>
      </rPr>
      <t xml:space="preserve"> Expenses for transportation, mileage, per diem, lodging, and related costs for staff travel necessary to implement program activities.</t>
    </r>
  </si>
  <si>
    <r>
      <rPr>
        <b/>
        <sz val="11"/>
        <color theme="1"/>
        <rFont val="Segoe UI"/>
        <family val="2"/>
      </rPr>
      <t>Other Expenses:</t>
    </r>
    <r>
      <rPr>
        <sz val="11"/>
        <color theme="1"/>
        <rFont val="Segoe UI"/>
        <family val="2"/>
      </rPr>
      <t xml:space="preserve"> Costs not categorized elsewhere, such as facility maintenance, utilities, rent, or evaluation expenses unrelated to staff.</t>
    </r>
  </si>
  <si>
    <r>
      <t>Indirect Costs:</t>
    </r>
    <r>
      <rPr>
        <sz val="12"/>
        <color theme="1"/>
        <rFont val="Segoe UI"/>
        <family val="2"/>
      </rPr>
      <t xml:space="preserve"> General administrative or overhead expenses that support program operations but are not tied to a specific activity, such as rent, utilities, accounting, IT support, and insurance. The maximum allowable indirect cost is calculated by adding staff expenses, consultant/contract costs, equipment, supplies, travel, and other expenses, then multiplying by the county’s certified ICR rate. No other cost categories should be included. If the indirect cost entered exceeds this amount, the cell will turn red and must be corrected before submission.</t>
    </r>
  </si>
  <si>
    <t>Yellow shaded cells are fillable, all other cells are locked.</t>
  </si>
  <si>
    <t>SUBG Prevention Set-Aside</t>
  </si>
  <si>
    <t>● If Yes, please provide a complete breakdown of the process, including:
         - The methods used (e.g., pre/post tests, surveys, evaluation contractors).
         - How the collected information is analyzed (e.g., data analysis techniques, metrics, tools).
         - How the results are used to inform and improve future prevention efforts (e.g., program adjustments, policy changes, resource allocation).</t>
  </si>
  <si>
    <t>d</t>
  </si>
  <si>
    <t>The total annual salary must not exceed the federal $228,000 salary cap. The salary cap applies only to salary; benefits should be listed as one separate item for all staff. For the convenience of counties, the Benefits line item has been pre-populated at the bottom of the Staffing Itemized Detail section.</t>
  </si>
  <si>
    <t xml:space="preserve">Counties may optionally use a portion of their SUBG discretionary allocation to supplement prevention program costs. This funding is separate from the Prevention Set-Aside and must come from the county’s discretionary funds. Before budgeting these dollars, counties should confirm with their fiscal or accounting team that such use is permitted.
If discretionary funds are applied to prevention, the amount must be reflected in the county’s overall discretionary budget in the primary county budget spreadsheet—not in this application. Discretionary spending is cateorized, but not itemized in this workbook; counties should only enter the total dollars spent by listing it in the Discretionary Allocation section. The figure entered here should match the total Discretionary spending reported for Prevention in the primary county SUBG budget spreadsheet. </t>
  </si>
  <si>
    <r>
      <rPr>
        <b/>
        <sz val="10.5"/>
        <color theme="1"/>
        <rFont val="Segoe UI"/>
        <family val="2"/>
      </rPr>
      <t>Prevention Discretionary Spending</t>
    </r>
    <r>
      <rPr>
        <sz val="10.5"/>
        <color theme="1"/>
        <rFont val="Segoe UI"/>
        <family val="2"/>
      </rPr>
      <t xml:space="preserve">
Use the table below to report the total dollar amount for the State Fiscal Year (SFY) that the county will be using from the Discretionary Allocation to support the county’s Prevention program.
</t>
    </r>
    <r>
      <rPr>
        <i/>
        <u/>
        <sz val="10.5"/>
        <color theme="1"/>
        <rFont val="Segoe UI"/>
        <family val="2"/>
      </rPr>
      <t xml:space="preserve">This amount is optional; counties are not required to use discretionary funds for Prevention.
</t>
    </r>
    <r>
      <rPr>
        <sz val="10.5"/>
        <color theme="1"/>
        <rFont val="Segoe UI"/>
        <family val="2"/>
      </rPr>
      <t xml:space="preserve">If used, the amount must come from the county’s SUBG discretionary allocation and match the total reported in the county’s primary SUBG budget spreadsheet. 
</t>
    </r>
  </si>
  <si>
    <t>The Budget Change Revision (BCR) worksheets allow counties to submit mid-year adjustments to their approved SUBG Prevention budgets. These changes may include reallocating funds between line items, adding new positions, or adjusting program costs due to unforeseen circumstances.</t>
  </si>
  <si>
    <t>Ensure all changes comply with federal and state requirements and do not exceed your county’s approved allocation.</t>
  </si>
  <si>
    <r>
      <t>Added</t>
    </r>
    <r>
      <rPr>
        <sz val="11"/>
        <color theme="1"/>
        <rFont val="Segoe UI"/>
        <family val="2"/>
      </rPr>
      <t xml:space="preserve"> = new position not in the original approved budget.</t>
    </r>
  </si>
  <si>
    <r>
      <t>Existing</t>
    </r>
    <r>
      <rPr>
        <sz val="11"/>
        <color theme="1"/>
        <rFont val="Segoe UI"/>
        <family val="2"/>
      </rPr>
      <t xml:space="preserve"> = position already approved.</t>
    </r>
  </si>
  <si>
    <t>3. Itemized Detail Changes (Rows 40–79)</t>
  </si>
  <si>
    <t>Submission Window: BCR requests are accepted only between February 15 and March 15 of each respective State Fiscal Year (SFY).</t>
  </si>
  <si>
    <t>Complete all yellow-shaded cells; other cells are locked.</t>
  </si>
  <si>
    <t>If the Prevention Set-Aside amount (cell C15) appears in red, the BCR is not balanced. All adjustments must offset each other to maintain the approved total. For example, if $10,000 is removed from one line item, an equivalent amount must be added to another line item or combination of items.</t>
  </si>
  <si>
    <t>Steps Explained</t>
  </si>
  <si>
    <t>1. County Contact Information and Submission Date</t>
  </si>
  <si>
    <t>Submission Date field, enter the date the county submits the completed BCR workbook to its assigned state analyst.</t>
  </si>
  <si>
    <t>Enter the name and complete contact information of the county’s designated fiscal contact, including email address and phone number. This individual should, at a minimum, be able to respond to fiscal-related inquiries.</t>
  </si>
  <si>
    <r>
      <rPr>
        <b/>
        <sz val="11"/>
        <color theme="1"/>
        <rFont val="Segoe UI"/>
        <family val="2"/>
      </rPr>
      <t>Added or Existing Item (Column B):</t>
    </r>
    <r>
      <rPr>
        <sz val="11"/>
        <color theme="1"/>
        <rFont val="Segoe UI"/>
        <family val="2"/>
      </rPr>
      <t xml:space="preserve"> Select </t>
    </r>
    <r>
      <rPr>
        <u/>
        <sz val="11"/>
        <color theme="1"/>
        <rFont val="Segoe UI"/>
        <family val="2"/>
      </rPr>
      <t>Added</t>
    </r>
    <r>
      <rPr>
        <sz val="11"/>
        <color theme="1"/>
        <rFont val="Segoe UI"/>
        <family val="2"/>
      </rPr>
      <t xml:space="preserve"> or </t>
    </r>
    <r>
      <rPr>
        <u/>
        <sz val="11"/>
        <color theme="1"/>
        <rFont val="Segoe UI"/>
        <family val="2"/>
      </rPr>
      <t>Existing</t>
    </r>
    <r>
      <rPr>
        <sz val="11"/>
        <color theme="1"/>
        <rFont val="Segoe UI"/>
        <family val="2"/>
      </rPr>
      <t xml:space="preserve"> from the dropdown.</t>
    </r>
  </si>
  <si>
    <t>2. Staffing Itemized Detail Changes (Rows 20–37)</t>
  </si>
  <si>
    <r>
      <rPr>
        <b/>
        <sz val="11"/>
        <color theme="1"/>
        <rFont val="Segoe UI"/>
        <family val="2"/>
      </rPr>
      <t>Staffing Category (Column A):</t>
    </r>
    <r>
      <rPr>
        <sz val="11"/>
        <color theme="1"/>
        <rFont val="Segoe UI"/>
        <family val="2"/>
      </rPr>
      <t xml:space="preserve"> Select "Staff Expenses"</t>
    </r>
  </si>
  <si>
    <r>
      <t>Current Approved Budget (Column F):</t>
    </r>
    <r>
      <rPr>
        <sz val="11"/>
        <color theme="1"/>
        <rFont val="Segoe UI"/>
        <family val="2"/>
      </rPr>
      <t xml:space="preserve"> Auto-populates the Current Approved Budget for existing positions.</t>
    </r>
  </si>
  <si>
    <r>
      <t>Proposed Budget (Column G):</t>
    </r>
    <r>
      <rPr>
        <sz val="11"/>
        <color theme="1"/>
        <rFont val="Segoe UI"/>
        <family val="2"/>
      </rPr>
      <t xml:space="preserve"> Enter the Proposed Budget amount.</t>
    </r>
  </si>
  <si>
    <r>
      <t>Change Requested (Column H):</t>
    </r>
    <r>
      <rPr>
        <sz val="11"/>
        <color theme="1"/>
        <rFont val="Segoe UI"/>
        <family val="2"/>
      </rPr>
      <t xml:space="preserve"> Displays the calculated Change Requested (difference between Current and Proposed).</t>
    </r>
  </si>
  <si>
    <r>
      <t>Staffing Itemized Detail (Columns C-E):</t>
    </r>
    <r>
      <rPr>
        <sz val="11"/>
        <color theme="1"/>
        <rFont val="Segoe UI"/>
        <family val="2"/>
      </rPr>
      <t xml:space="preserve"> Enter position details (Title, FTE %, etc.).</t>
    </r>
  </si>
  <si>
    <r>
      <t>Briefly Describe the Reason for Budget Change Revision Request (Column I-P):</t>
    </r>
    <r>
      <rPr>
        <sz val="11"/>
        <color theme="1"/>
        <rFont val="Segoe UI"/>
        <family val="2"/>
      </rPr>
      <t xml:space="preserve"> Provide a clear justification for each budget change request. The explanation should:
1. Specify the reason for the adjustment, including why funds were added or removed.
2. Identify the line item(s) from which funds are being reallocated and the line item(s) to which they are being applied.</t>
    </r>
  </si>
  <si>
    <r>
      <t xml:space="preserve">Category (Column A): </t>
    </r>
    <r>
      <rPr>
        <sz val="11"/>
        <color theme="1"/>
        <rFont val="Segoe UI"/>
        <family val="2"/>
      </rPr>
      <t>Select the category from the originally approved budget that is being increased or decreased. Choose from the following categories: Consultant/Contract Costs, Equipment, Supplies, Travel, Other Expenses, Indirect Costs, or County Support Administrative Direct Costs.</t>
    </r>
  </si>
  <si>
    <r>
      <t>Itemized Detail (Columns C-E):</t>
    </r>
    <r>
      <rPr>
        <sz val="11"/>
        <color theme="1"/>
        <rFont val="Segoe UI"/>
        <family val="2"/>
      </rPr>
      <t xml:space="preserve"> Enter details for the selected category.</t>
    </r>
    <r>
      <rPr>
        <b/>
        <sz val="11"/>
        <color theme="1"/>
        <rFont val="Segoe UI"/>
        <family val="2"/>
      </rPr>
      <t xml:space="preserve"> </t>
    </r>
  </si>
  <si>
    <t>It is permissible to reallocate funds between Staffing and Itemized Detail categories in either direction.</t>
  </si>
  <si>
    <t>Budget Change Request (BCR) Instructions</t>
  </si>
  <si>
    <t>The form has been updated to align with Prevention standards. Edits from Denise Galvez have been entered.</t>
  </si>
  <si>
    <t>As text is entered into the provided fields, rows should automatically expand to fit the content. If automatic expansion does not occur, row height can be adjusted manually by clicking and holding the bottom edge of the row number on the far left, then dragging downward until the text is fully visible.</t>
  </si>
  <si>
    <t>● As text is entered into the provided fields, rows should automatically expand to fit the content. If automatic expansion does not occur, row height can be adjusted manually by clicking and holding the bottom edge of the row number on the far left, then dragging downward until the text is fully visible.</t>
  </si>
  <si>
    <t>● To insert a line break within a cell without starting a new row, use the keyboard shortcut Alt + Enter. This is helpful for organizing multiple points, starting a new paragraph, or creating other clear formatting within a single cell.</t>
  </si>
  <si>
    <t>Two Copies of the Budget have been added. These can't be edited, as they copy from Year 1 and 2 Budget. These have been added to include with the BCR Workbooks for county reference during the BCR period. These will be hidded when during the application period, and unhidded during the BCR period.</t>
  </si>
  <si>
    <t>2. Does the county prevention evaluation plan include the following components? (check all that apply)</t>
  </si>
  <si>
    <r>
      <rPr>
        <b/>
        <sz val="11"/>
        <color theme="1"/>
        <rFont val="Segoe UI"/>
        <family val="2"/>
      </rPr>
      <t>County Support Administrative Direct Cost:</t>
    </r>
    <r>
      <rPr>
        <sz val="11"/>
        <color theme="1"/>
        <rFont val="Segoe UI"/>
        <family val="2"/>
      </rPr>
      <t xml:space="preserve"> Direct administrative expenses allocated to the program, including county overhead and shared administrative support services. Amount shall not exceed 5% of the total allocated Primary Prevention set-aside budget.</t>
    </r>
  </si>
  <si>
    <t xml:space="preserve">DHCS recognizes that variances between approved budgets and actual expenditures can occur during the course of the fiscal year. Counties may shift up to 10% of the total program budget between existing, approved line items within the same, approved program budget without further DHCS approval. Please see Enclosure 3 of the SUBG Application Package for further details and exclusions to this policy. </t>
  </si>
  <si>
    <t>implemented changes/feedback from the Federal Grants Branch, as well as PYB leadership. Added a conditional format for the budget sheet which shows when the 5% cap for County Support Administrative Direct Costs has been exceeded</t>
  </si>
  <si>
    <r>
      <t xml:space="preserve">Goal(s)
</t>
    </r>
    <r>
      <rPr>
        <b/>
        <i/>
        <sz val="11"/>
        <color theme="1"/>
        <rFont val="Segoe UI"/>
        <family val="2"/>
      </rPr>
      <t xml:space="preserve"> </t>
    </r>
    <r>
      <rPr>
        <i/>
        <sz val="11"/>
        <color theme="1"/>
        <rFont val="Segoe UI"/>
        <family val="2"/>
      </rPr>
      <t>(from Planning Question 3.)</t>
    </r>
  </si>
  <si>
    <t>3. Please check those process measures listed below that the county collects on its SUBG funded prevention services:</t>
  </si>
  <si>
    <t>2024-25</t>
  </si>
  <si>
    <t>2025-26</t>
  </si>
  <si>
    <t>2026-27</t>
  </si>
  <si>
    <t>2027-28</t>
  </si>
  <si>
    <t>2028-29</t>
  </si>
  <si>
    <t>Submission Date</t>
  </si>
  <si>
    <t>Type of Grant</t>
  </si>
  <si>
    <t>County</t>
  </si>
  <si>
    <r>
      <rPr>
        <b/>
        <sz val="10.5"/>
        <color theme="1"/>
        <rFont val="Segoe UI"/>
        <family val="2"/>
      </rPr>
      <t>Prevention Discretionary Spending</t>
    </r>
    <r>
      <rPr>
        <sz val="10.5"/>
        <color theme="1"/>
        <rFont val="Segoe UI"/>
        <family val="2"/>
      </rPr>
      <t xml:space="preserve">
Use the table below to report the total dollar amount for the State Fiscal Year (SFY) that the county will be using from the Discretionary Allocation to support the county’s Prevention program.
</t>
    </r>
    <r>
      <rPr>
        <i/>
        <u/>
        <sz val="10.5"/>
        <color theme="1"/>
        <rFont val="Segoe UI"/>
        <family val="2"/>
      </rPr>
      <t xml:space="preserve">This amount is optional; counties are not required to use discretionary funds for Prevention.
</t>
    </r>
    <r>
      <rPr>
        <sz val="10.5"/>
        <color theme="1"/>
        <rFont val="Segoe UI"/>
        <family val="2"/>
      </rPr>
      <t xml:space="preserve">If used, the amount must come from the county’s SUBG discretionary allocation and match the total reported in the county’s primary SUBG budget spreadsheet. </t>
    </r>
  </si>
  <si>
    <t>SUBG Prevention Set-Aside Allocation</t>
  </si>
  <si>
    <t xml:space="preserve">For questions or concerns about the application, including issues with formulas or formatting, please contact DHCSPrimaryPvServices@dhcs.ca.gov as soon as possible. </t>
  </si>
  <si>
    <t>If the county requires additional lines in the workbook (e.g., additional staff positions), please contact DHCSPrimaryPvServices@dhcs.ca.gov.</t>
  </si>
  <si>
    <t>To reduce administrative burden, DHCS is implementing a policy that allows counties to internally shift up to 10 percent of a program’s total approved budget between existing line items—without requiring formal DHCS approval—For additional details, please refer to the Request for Application.</t>
  </si>
  <si>
    <t xml:space="preserve">SFY </t>
  </si>
  <si>
    <t>Fiscal Contact</t>
  </si>
  <si>
    <t>Phone</t>
  </si>
  <si>
    <t xml:space="preserve">Program Contact </t>
  </si>
  <si>
    <t>County Information</t>
  </si>
  <si>
    <t>/</t>
  </si>
  <si>
    <t>Subcontractor Full Legal Name</t>
  </si>
  <si>
    <t>Subcontractor List</t>
  </si>
  <si>
    <t>Provider</t>
  </si>
  <si>
    <r>
      <rPr>
        <b/>
        <sz val="13.5"/>
        <color theme="1"/>
        <rFont val="Segoe UI"/>
        <family val="2"/>
      </rPr>
      <t>Subcontractor List Instructions</t>
    </r>
    <r>
      <rPr>
        <sz val="11"/>
        <color theme="1"/>
        <rFont val="Segoe UI"/>
        <family val="2"/>
      </rPr>
      <t xml:space="preserve">
 - Complete the Subcontractor List worksheet by entering all Subcontractors your county contracts with for Prevention services.
 - Subcontractor names must exactly match those entered in the Ecco Prevention Tracking System.
 - Each Subcontractor listed must also appear as a separate line item under “Consultant/Contract Costs” in the Itemized Detail section of the budget for every State Fiscal Year (SFY) in which they will perform work.
 - Ensure consistency between the Subcontractor List, Ecco system entries, and the budget details to avoid discrepancies.</t>
    </r>
  </si>
  <si>
    <t>(A) Reduce past 30-day use of alcohol, prescription drugs and/or marijuana </t>
  </si>
  <si>
    <t>(B) Reduce heavy and binge alcohol use among youth </t>
  </si>
  <si>
    <t>(C) Change perceptions of harm of alcohol, marijuana and/or other drugs </t>
  </si>
  <si>
    <t>(D) Promote disapproval of alcohol and drug use among youth </t>
  </si>
  <si>
    <t>(E) Reduce the consequences associated with substance use (Environmental only) </t>
  </si>
  <si>
    <t>Education</t>
  </si>
  <si>
    <t>Universal Direct</t>
  </si>
  <si>
    <t>N/A</t>
  </si>
  <si>
    <r>
      <t xml:space="preserve">Risk Factor
</t>
    </r>
    <r>
      <rPr>
        <i/>
        <sz val="11"/>
        <color theme="1"/>
        <rFont val="Segoe UI"/>
        <family val="2"/>
      </rPr>
      <t>(Selective or Indicated Only)</t>
    </r>
  </si>
  <si>
    <t>(B) Already Using Substances</t>
  </si>
  <si>
    <t>(C) Children of Substance Abusers</t>
  </si>
  <si>
    <t>(D) Dropped out of School</t>
  </si>
  <si>
    <t>(E) Economically Disadvantaged</t>
  </si>
  <si>
    <t>(F) Foster Youth</t>
  </si>
  <si>
    <t>(G) Gang Affiliation</t>
  </si>
  <si>
    <t>(H) Homeless and /or Runaway Youth</t>
  </si>
  <si>
    <t>(I) Juvenile Justice System Involvment</t>
  </si>
  <si>
    <t>(J) Mental Health Conditions</t>
  </si>
  <si>
    <t>(K) Pregnant and Parenting Teens</t>
  </si>
  <si>
    <t>(L) School Challenges/Expulsions (Academic/Behavioral)</t>
  </si>
  <si>
    <t>(M) Social Determinants of Health/Health Disparities</t>
  </si>
  <si>
    <t>(N) Violent and Deliquent Behavior</t>
  </si>
  <si>
    <t>● If no, describe the county’s plan to conduct a Primary Prevention needs assessment within the next two years, including the steps, resources, training, and technical assistance required to build the capacity needed for successful implementation.</t>
  </si>
  <si>
    <r>
      <t>2. What focus populations will the county concentrate services on?</t>
    </r>
    <r>
      <rPr>
        <b/>
        <sz val="12"/>
        <color theme="1"/>
        <rFont val="Segoe UI"/>
        <family val="2"/>
      </rPr>
      <t xml:space="preserve"> </t>
    </r>
    <r>
      <rPr>
        <sz val="12"/>
        <color theme="1"/>
        <rFont val="Segoe UI"/>
        <family val="2"/>
      </rPr>
      <t>(check all that apply)</t>
    </r>
  </si>
  <si>
    <t>(A) Age Group: Adults</t>
  </si>
  <si>
    <t>(B) Age Group: Seniors</t>
  </si>
  <si>
    <t>(C) Age Group: Transitional Aged Youth</t>
  </si>
  <si>
    <t>(D) Age Group: Youth and Adolescents</t>
  </si>
  <si>
    <t>(E) Faith-Based Groups</t>
  </si>
  <si>
    <t>(F) General Population</t>
  </si>
  <si>
    <t>4. What quantitative data sets did the county reference to determine focus populations and risk factors? (check all that apply)</t>
  </si>
  <si>
    <t xml:space="preserve">5. What qualitative methodologies, if any, did the county implement and how did the county use these methods to select the focus populations and risk factors? </t>
  </si>
  <si>
    <t>(A) Risk Unkown (Universal)</t>
  </si>
  <si>
    <t>1. In the past two years, has the county conducted a local needs assessment to identify the root causes of factors contributing to substance use, determine underlying risk factors, and identify gaps in service delivery to meet the needs of the focus populations?</t>
  </si>
  <si>
    <r>
      <t xml:space="preserve">3. Which risk factors will county programs address? (check all that apply.) </t>
    </r>
    <r>
      <rPr>
        <i/>
        <sz val="12"/>
        <color theme="1"/>
        <rFont val="Segoe UI"/>
        <family val="2"/>
      </rPr>
      <t>Risk factors must align with Selective and Indicated interventions. Select "Risk Unknown (Universal)" if you implement Universal interventions.</t>
    </r>
    <r>
      <rPr>
        <sz val="12"/>
        <color theme="1"/>
        <rFont val="Segoe UI"/>
        <family val="2"/>
      </rPr>
      <t xml:space="preserve">
 </t>
    </r>
  </si>
  <si>
    <t>2. How does the county ensure that community members participate in planning discussions, and have shared decision‑making power in shaping primary prevention priorities and service delivery?</t>
  </si>
  <si>
    <t>3. Please indicate any training and technical assistance needs.</t>
  </si>
  <si>
    <t>1. What partnerships does the county have that foster community readiness and support the development, implementation, and sustainability of its primary prevention service delivery system (e.g., stakeholders, CBOs, community groups)?</t>
  </si>
  <si>
    <t>Total Pv FTE%</t>
  </si>
  <si>
    <t>Plans, organizes, and supports community-based prevention activities by coordinating programs, providing guidance to partners, and ensuring services align with established goals and standards.</t>
  </si>
  <si>
    <t>1. Does the county have a strategic planning process to make decisions about the use of SUBG Primary Prevention set-aside funding?</t>
  </si>
  <si>
    <t>2. Does the county currently have a logic model or theory of change?</t>
  </si>
  <si>
    <t>3. To adhere with the Statewide Substance Use Prevention Plan, select at least one of the following goals/outcome indicators that the county’s primary prevention system delivery will address: (check all that apply)</t>
  </si>
  <si>
    <t>4. Using the table below, list the primary prevention programs the county will implement utilizing SUBG Primary Prevention Set-Aside funds:</t>
  </si>
  <si>
    <t>Section Descriptions</t>
  </si>
  <si>
    <t>The Substance Use Block Grant (SUBG) Primary Prevention Application guides counties through each step of the strategic prevention framework:  assessment, capacity, planning , implementation, and evaluation. The application requires counties to demonstrate how data, community partnerships, staffing, and evidence based strategies inform the design and delivery of a comprehensive primary prevention delivery system. The application also ensures alignment with federal and state expectations by having counties outline how they monitor outcomes, address service gaps, and ensure data driven, community informed, and evidence based primary prevention services.</t>
  </si>
  <si>
    <r>
      <t>The assessment section examines whether the county has recently conducted a needs assessment to understand the root causes of substance use, identify at‑risk populations, and uncover gaps in service delivery. It also outlines the county’s selected focus populations, the risk factors to be addressed, and the quantitative and qualitative data sources used to inform these decisions</t>
    </r>
    <r>
      <rPr>
        <sz val="10.5"/>
        <color rgb="FFFF0000"/>
        <rFont val="Segoe UI"/>
        <family val="2"/>
      </rPr>
      <t>.</t>
    </r>
  </si>
  <si>
    <t>The capacity section examines how the county leverages partnerships and community engagement to build readiness, support prevention efforts, and ensure shared decision making in shaping primary prevention priorities. It also identifies the county’s training and technical assistance needs to strengthen the development, implementation, and long term sustainability of its prevention system.</t>
  </si>
  <si>
    <t>This section examines whether the county uses a strategic planning process and supporting tools (i.e. logic model or theory of change) to guide decisions regarding the SUBG primary prevention set aside. It also documents the county’s selected goals/outcome indicators, and the primary prevention programs the county will implement, including their strategies, evidence based status, focus populations, risk factors, IOM categories, and sub-contractors.</t>
  </si>
  <si>
    <t>The evaluation section examines whether the county conducts process and outcome evaluation to measure the effectiveness of its primary prevention efforts. It also outlines the process measures collected for SUBG funded services as part of the county’s comprehensive evaluation plan.</t>
  </si>
  <si>
    <t>● Complete all worksheets including: County Info, Assessment, Capacity, Capacity-Staffing, Planning &amp; Implementation, Evaluation, Subcontractor List (if applicable), Year 1 Budget, and Year 2 Budget.</t>
  </si>
  <si>
    <t>● Yellow shaded cells, as well as all checkboxes are fillable. All other cells are locked.</t>
  </si>
  <si>
    <t>(G) Mentors/Adults Allies</t>
  </si>
  <si>
    <t>(H) Native Americans &amp; Tribes</t>
  </si>
  <si>
    <t>(I) Parents/Families</t>
  </si>
  <si>
    <t>(J) Retailers</t>
  </si>
  <si>
    <t>(K) Rural and Frontier Communities</t>
  </si>
  <si>
    <t>(L) Students: College</t>
  </si>
  <si>
    <t>(M) Students: Elementary</t>
  </si>
  <si>
    <t>(N) Students: High School</t>
  </si>
  <si>
    <t>(O) Students: Middle/Junior High School</t>
  </si>
  <si>
    <t>(P) Students: Preschool</t>
  </si>
  <si>
    <t>(Q) Veterans/Service Members/Military Families</t>
  </si>
  <si>
    <t>SUBG Allocation Sheet</t>
  </si>
  <si>
    <t>This section identifies the county staff supported by SUBG primary prevention funding, specifying each position’s title, FTE allocation, and core responsibilities. It documents the personnel structure essential for implementing primary prevention services.</t>
  </si>
  <si>
    <r>
      <t xml:space="preserve">This field will automatically calculate the sum of all line items entered under the Category section. The cell color indicates budget status:
         </t>
    </r>
    <r>
      <rPr>
        <b/>
        <sz val="11"/>
        <color theme="1"/>
        <rFont val="Segoe UI"/>
        <family val="2"/>
      </rPr>
      <t>Red</t>
    </r>
    <r>
      <rPr>
        <sz val="11"/>
        <color theme="1"/>
        <rFont val="Segoe UI"/>
        <family val="2"/>
      </rPr>
      <t xml:space="preserve"> – The total exceeds the approved program budget and must be corrected.
         </t>
    </r>
    <r>
      <rPr>
        <b/>
        <sz val="11"/>
        <color theme="1"/>
        <rFont val="Segoe UI"/>
        <family val="2"/>
      </rPr>
      <t>Orange</t>
    </r>
    <r>
      <rPr>
        <sz val="11"/>
        <color theme="1"/>
        <rFont val="Segoe UI"/>
        <family val="2"/>
      </rPr>
      <t xml:space="preserve"> – The total is below the approved program budget and requires adjustment.
         </t>
    </r>
    <r>
      <rPr>
        <b/>
        <sz val="11"/>
        <color theme="1"/>
        <rFont val="Segoe UI"/>
        <family val="2"/>
      </rPr>
      <t>Green</t>
    </r>
    <r>
      <rPr>
        <sz val="11"/>
        <color theme="1"/>
        <rFont val="Segoe UI"/>
        <family val="2"/>
      </rPr>
      <t xml:space="preserve"> – The total matches the approved program budget. </t>
    </r>
    <r>
      <rPr>
        <u/>
        <sz val="11"/>
        <color theme="1"/>
        <rFont val="Segoe UI"/>
        <family val="2"/>
      </rPr>
      <t>Applications should only be submitted when this cell is green.</t>
    </r>
  </si>
  <si>
    <r>
      <t xml:space="preserve">Program Maximum Allowable Indirect Costs: </t>
    </r>
    <r>
      <rPr>
        <sz val="12"/>
        <color theme="1"/>
        <rFont val="Segoe UI"/>
        <family val="2"/>
      </rPr>
      <t>This line is formula driven to calculate the maximum allowable indirect costs based on the county's certified and approved ICR or the de minimis rate of up to 15% (as of July 01, 2026). It is calculated by adding the following line items: staffing, consultant/contract costs, equipment, supplies, travel, and other expenses, and multiplying the total by your county's approved ICR rate. This is the maximum amount of indirect costs you can claim. If this cell is red the county is either over their entered ICR amount.</t>
    </r>
  </si>
  <si>
    <t xml:space="preserve"> Version 3.0</t>
  </si>
  <si>
    <t>3.0</t>
  </si>
  <si>
    <t>Changes were made to ICR due to incorrect percentages. Also formatting changes to BCR and Budget Tabs.</t>
  </si>
  <si>
    <t>City Serve of the Tri Valley</t>
  </si>
  <si>
    <t>Roots</t>
  </si>
  <si>
    <t>St Marys Center</t>
  </si>
  <si>
    <t>C, D</t>
  </si>
  <si>
    <t>B</t>
  </si>
  <si>
    <t>Roots Community Health Center</t>
  </si>
  <si>
    <t>Eden Youth and Family Center</t>
  </si>
  <si>
    <t>Filipino Advocates for Justice</t>
  </si>
  <si>
    <t>Horizon Services, Inc.</t>
  </si>
  <si>
    <t>St. Mary's Center</t>
  </si>
  <si>
    <t>9925 International Blvd., Suite #5, Oakland, CA 94603</t>
  </si>
  <si>
    <t>680 Tennyson Road, Hayward, CA 94544</t>
  </si>
  <si>
    <t>(510) 940-8193</t>
  </si>
  <si>
    <t>310 8th Street, Oakland, CA 94607</t>
  </si>
  <si>
    <t>(510) 465-9876</t>
  </si>
  <si>
    <t>filipinos4justice.org</t>
  </si>
  <si>
    <t>P.O. Box 1613, Pleasanton, CA 94566</t>
  </si>
  <si>
    <t>(925) 202-0116</t>
  </si>
  <si>
    <t>connect@cityservecares.org</t>
  </si>
  <si>
    <t>horizonservices.org</t>
  </si>
  <si>
    <t>P.O. Bo 4217, Hayward, CA 94540</t>
  </si>
  <si>
    <t>(510) 582-2100</t>
  </si>
  <si>
    <t>stmaryscenter.org</t>
  </si>
  <si>
    <t>925 Brockhurst Street, Oakland, CA 94608</t>
  </si>
  <si>
    <t>(510) 923-9600</t>
  </si>
  <si>
    <t>eyfconline.org</t>
  </si>
  <si>
    <t>rootscommunityhealth.org</t>
  </si>
  <si>
    <t>(510) 777-1177</t>
  </si>
  <si>
    <t>The County used interviews and focus groups with contracted providers to understand the risk factors and priority populations in the regions served by the organizations. The County's current group of contracted organizations are long-standing providers of Primary Prevention services in Alameda County. They have established relationships with school sites and districts, local merchants, elected officials, and other community-based organizations.  Therefore, the County trusts the knowledge, experience, and judgement of the these contractors and co-partners to select the populations and priorities to implement the PPv portfolio of programs.</t>
  </si>
  <si>
    <t>Provider's program level assessments</t>
  </si>
  <si>
    <t>The County will collaborate with its contracted SUD Primary Prevention providers to conduct a needs assessment by the 27/28 FY.  The County will co-partner with contracted providers to define the purpose and scope; identify priority stakeholders and gather input; collect data through surveys and focus groups; analyze data to identify priorities and gaps; and develop a logic model and implementation action plan.</t>
  </si>
  <si>
    <t>The County's portfolio of contracted providers maintains the following relationships and partnerships: Youth Advisory Boards; Schools and School Districts; Local Libraries and Neighborhood Groups; Community-Based Organizations; 4Cs of Alameda County; School-Based Parent Groups (PTAs); Senior Living Community Centers; NAMI East Bay; Home Health Organizations; Memory Care.</t>
  </si>
  <si>
    <t>Impact objectives of Environmental and Community-Based Process (if implemented in the program year reported on).</t>
  </si>
  <si>
    <t>The County's portfolio of contracted providers regularly collects input via facilitating participation, holding focus groups, delivering content to, and receiving survey feedback from: Local Needs Assessments; Youth Advisory Boards, Youth Commissions, and Youth staff; Local Universities; Coordination of Services Teams (COST); School Site Administrators and Teachers; Police, Fire, and Medical Facilities; Discussions with Community Members at Health and Wellness Expos; Boy Scouts; Volunteer Surveys; Partner Organizations. In the most recent RFP, the County required that funded organizations facilitate (stipened) Youth Advisory Boards and hire and maintain TAY-age FTE to ensure that young people are available and inventivied to participate in program planning and shared decision making.</t>
  </si>
  <si>
    <t>Staff development around project management and program planning around C-SAP Strategies; Planning and implementing the Environmental and Community Based Process strategies; Engaging school-based clubs and athletic groups in PPv programming; Innovations in PPv; Creative Approaches to Community-Based Outreach; People Management and Supervision; Conflict Resolution and Effective Communication</t>
  </si>
  <si>
    <t>Melissa Wong</t>
  </si>
  <si>
    <t>(510) 383-1792</t>
  </si>
  <si>
    <t>kelly.robinson@acgov.org</t>
  </si>
  <si>
    <t>Kelly Robinson</t>
  </si>
  <si>
    <t>melissa.wong@acgov.org</t>
  </si>
  <si>
    <t>(510) 639-1307</t>
  </si>
  <si>
    <t>Truth About Using</t>
  </si>
  <si>
    <t>Example Employee</t>
  </si>
  <si>
    <t xml:space="preserve">Contracted providers report annually (using provider-collected and analyzed data from program services post-surveys) on a County-provided template on their contracted process objectives.  The County uses provider's results to determine…The County also monitors monthly data entry into the State's ECCO database to understand the extent to which providers implementation aligns with contracted requirements.  ECCO data also reveals how provider's implementations aligns with the C-SAP strategies. </t>
  </si>
  <si>
    <t>Rx Education for Seniors</t>
  </si>
  <si>
    <t>Finding Wellness, Education</t>
  </si>
  <si>
    <t>Finding Wellness, Spanish Education</t>
  </si>
  <si>
    <t>Finding Wellness, Volunteer Recruitment Education</t>
  </si>
  <si>
    <t>One on One, Education</t>
  </si>
  <si>
    <t>Social/Recreational Activities</t>
  </si>
  <si>
    <t>Alternative</t>
  </si>
  <si>
    <t>Botvin Life Skills</t>
  </si>
  <si>
    <t>D</t>
  </si>
  <si>
    <t>Filipino Youth Coalition</t>
  </si>
  <si>
    <t>Youth Participatory Action Research</t>
  </si>
  <si>
    <t>Kickback Friday</t>
  </si>
  <si>
    <t>Young People's Garden</t>
  </si>
  <si>
    <t>I</t>
  </si>
  <si>
    <t>Familia Adelante Parent Education</t>
  </si>
  <si>
    <t>Familia Adelante Youth Education</t>
  </si>
  <si>
    <t>Friday Night Live</t>
  </si>
  <si>
    <t>Minor Decoy Program</t>
  </si>
  <si>
    <t>Environmental</t>
  </si>
  <si>
    <t>D, J</t>
  </si>
  <si>
    <t>Community Education</t>
  </si>
  <si>
    <t>D, I</t>
  </si>
  <si>
    <t>Project Eden Horizon Services</t>
  </si>
  <si>
    <t>Drug Free Activities and Events</t>
  </si>
  <si>
    <t>Parents/Staff Education</t>
  </si>
  <si>
    <t>RAMA</t>
  </si>
  <si>
    <t>Selective</t>
  </si>
  <si>
    <t>Universal Indirect</t>
  </si>
  <si>
    <t>Youth Advisory Council</t>
  </si>
  <si>
    <t>B, E, L, M, N</t>
  </si>
  <si>
    <t>6/8/26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</si>
</sst>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7" formatCode="&quot;$&quot;#,##0.00_);\(&quot;$&quot;#,##0.00\)"/>
    <numFmt numFmtId="44" formatCode="_(&quot;$&quot;* #,##0.00_);_(&quot;$&quot;* \(#,##0.00\);_(&quot;$&quot;* &quot;-&quot;??_);_(@_)"/>
    <numFmt numFmtId="164" formatCode="0.0"/>
    <numFmt numFmtId="165" formatCode="0.000"/>
    <numFmt numFmtId="166" formatCode="m/d/yyyy;@"/>
    <numFmt numFmtId="167" formatCode="&quot;$&quot;#,##0.00"/>
    <numFmt numFmtId="168" formatCode="_(&quot;$&quot;* #,##0_);_(&quot;$&quot;* \(#,##0\);_(&quot;$&quot;* &quot;-&quot;??_);_(@_)"/>
    <numFmt numFmtId="169" formatCode="&quot;$&quot;#,##0"/>
    <numFmt numFmtId="170" formatCode="[&lt;=9999999]###\-####;\(###\)\ ###\-####"/>
  </numFmts>
  <fonts count="77" x14ac:knownFonts="1">
    <font>
      <sz val="11"/>
      <color theme="1"/>
      <name val="Calibri"/>
      <family val="2"/>
      <scheme val="minor"/>
    </font>
    <font>
      <sz val="12"/>
      <color theme="1"/>
      <name val="Arial"/>
      <family val="2"/>
    </font>
    <font>
      <sz val="12"/>
      <color theme="1"/>
      <name val="Arial"/>
      <family val="2"/>
    </font>
    <font>
      <sz val="12"/>
      <color theme="1"/>
      <name val="Arial"/>
      <family val="2"/>
    </font>
    <font>
      <sz val="12"/>
      <color theme="1"/>
      <name val="Arial"/>
      <family val="2"/>
    </font>
    <font>
      <sz val="11"/>
      <color theme="1"/>
      <name val="Calibri"/>
      <family val="2"/>
      <scheme val="minor"/>
    </font>
    <font>
      <b/>
      <sz val="12"/>
      <name val="Arial"/>
      <family val="2"/>
    </font>
    <font>
      <sz val="12"/>
      <name val="Arial"/>
      <family val="2"/>
    </font>
    <font>
      <b/>
      <sz val="10"/>
      <name val="Arial"/>
      <family val="2"/>
    </font>
    <font>
      <sz val="10"/>
      <name val="Arial"/>
      <family val="2"/>
    </font>
    <font>
      <sz val="10"/>
      <color theme="1"/>
      <name val="Arial"/>
      <family val="2"/>
    </font>
    <font>
      <b/>
      <sz val="10"/>
      <color theme="1"/>
      <name val="Arial"/>
      <family val="2"/>
    </font>
    <font>
      <b/>
      <sz val="12"/>
      <color theme="1"/>
      <name val="Arial"/>
      <family val="2"/>
    </font>
    <font>
      <b/>
      <i/>
      <sz val="12"/>
      <name val="Arial"/>
      <family val="2"/>
    </font>
    <font>
      <u/>
      <sz val="12"/>
      <color theme="1"/>
      <name val="Arial"/>
      <family val="2"/>
    </font>
    <font>
      <u/>
      <sz val="11"/>
      <color theme="10"/>
      <name val="Calibri"/>
      <family val="2"/>
      <scheme val="minor"/>
    </font>
    <font>
      <sz val="9"/>
      <color indexed="81"/>
      <name val="Tahoma"/>
      <family val="2"/>
    </font>
    <font>
      <sz val="11"/>
      <color rgb="FF9C5700"/>
      <name val="Calibri"/>
      <family val="2"/>
      <scheme val="minor"/>
    </font>
    <font>
      <b/>
      <sz val="11"/>
      <color theme="0"/>
      <name val="Calibri"/>
      <family val="2"/>
      <scheme val="minor"/>
    </font>
    <font>
      <sz val="11"/>
      <color theme="1"/>
      <name val="Arial"/>
      <family val="2"/>
    </font>
    <font>
      <b/>
      <sz val="9"/>
      <color indexed="81"/>
      <name val="Tahoma"/>
      <family val="2"/>
    </font>
    <font>
      <strike/>
      <sz val="12"/>
      <color theme="1"/>
      <name val="Arial"/>
      <family val="2"/>
    </font>
    <font>
      <b/>
      <u/>
      <sz val="12"/>
      <color theme="1"/>
      <name val="Arial"/>
      <family val="2"/>
    </font>
    <font>
      <sz val="12"/>
      <color rgb="FFFF0000"/>
      <name val="Arial"/>
      <family val="2"/>
    </font>
    <font>
      <sz val="12"/>
      <color theme="0"/>
      <name val="Arial"/>
      <family val="2"/>
    </font>
    <font>
      <strike/>
      <sz val="12"/>
      <name val="Arial"/>
      <family val="2"/>
    </font>
    <font>
      <sz val="12"/>
      <color theme="1" tint="4.9989318521683403E-2"/>
      <name val="Arial"/>
      <family val="2"/>
    </font>
    <font>
      <sz val="11"/>
      <color theme="1" tint="4.9989318521683403E-2"/>
      <name val="Calibri"/>
      <family val="2"/>
      <scheme val="minor"/>
    </font>
    <font>
      <strike/>
      <sz val="12"/>
      <color theme="1" tint="4.9989318521683403E-2"/>
      <name val="Arial"/>
      <family val="2"/>
    </font>
    <font>
      <strike/>
      <sz val="11"/>
      <color theme="1" tint="4.9989318521683403E-2"/>
      <name val="Calibri"/>
      <family val="2"/>
      <scheme val="minor"/>
    </font>
    <font>
      <sz val="8"/>
      <name val="Calibri"/>
      <family val="2"/>
      <scheme val="minor"/>
    </font>
    <font>
      <strike/>
      <sz val="11"/>
      <name val="Calibri"/>
      <family val="2"/>
      <scheme val="minor"/>
    </font>
    <font>
      <strike/>
      <sz val="11"/>
      <color theme="1"/>
      <name val="Calibri"/>
      <family val="2"/>
      <scheme val="minor"/>
    </font>
    <font>
      <sz val="11"/>
      <color theme="1"/>
      <name val="Segoe UI"/>
      <family val="2"/>
    </font>
    <font>
      <b/>
      <sz val="12"/>
      <color theme="1"/>
      <name val="Segoe UI"/>
      <family val="2"/>
    </font>
    <font>
      <b/>
      <sz val="11"/>
      <color theme="1"/>
      <name val="Segoe UI"/>
      <family val="2"/>
    </font>
    <font>
      <b/>
      <sz val="13.5"/>
      <color theme="1"/>
      <name val="Segoe UI"/>
      <family val="2"/>
    </font>
    <font>
      <b/>
      <sz val="16"/>
      <color theme="1"/>
      <name val="Segoe UI"/>
      <family val="2"/>
    </font>
    <font>
      <sz val="12"/>
      <color theme="1"/>
      <name val="Segoe UI"/>
      <family val="2"/>
    </font>
    <font>
      <sz val="11"/>
      <color rgb="FF000000"/>
      <name val="Segoe UI"/>
      <family val="2"/>
    </font>
    <font>
      <b/>
      <i/>
      <sz val="11"/>
      <color theme="1"/>
      <name val="Segoe UI"/>
      <family val="2"/>
    </font>
    <font>
      <i/>
      <sz val="11"/>
      <color theme="1"/>
      <name val="Segoe UI"/>
      <family val="2"/>
    </font>
    <font>
      <b/>
      <sz val="12"/>
      <name val="Segoe UI"/>
      <family val="2"/>
    </font>
    <font>
      <b/>
      <sz val="10"/>
      <color theme="1"/>
      <name val="Segoe UI"/>
      <family val="2"/>
    </font>
    <font>
      <sz val="10"/>
      <color theme="1"/>
      <name val="Segoe UI"/>
      <family val="2"/>
    </font>
    <font>
      <b/>
      <sz val="10"/>
      <name val="Segoe UI"/>
      <family val="2"/>
    </font>
    <font>
      <sz val="10"/>
      <name val="Segoe UI"/>
      <family val="2"/>
    </font>
    <font>
      <b/>
      <sz val="11"/>
      <name val="Segoe UI"/>
      <family val="2"/>
    </font>
    <font>
      <u/>
      <sz val="10"/>
      <color theme="10"/>
      <name val="Segoe UI"/>
      <family val="2"/>
    </font>
    <font>
      <b/>
      <sz val="9"/>
      <name val="Segoe UI"/>
      <family val="2"/>
    </font>
    <font>
      <b/>
      <sz val="13"/>
      <name val="Segoe UI"/>
      <family val="2"/>
    </font>
    <font>
      <sz val="9"/>
      <name val="Segoe UI"/>
      <family val="2"/>
    </font>
    <font>
      <sz val="12"/>
      <name val="Segoe UI"/>
      <family val="2"/>
    </font>
    <font>
      <sz val="8"/>
      <name val="Segoe UI"/>
      <family val="2"/>
    </font>
    <font>
      <sz val="8"/>
      <color theme="1"/>
      <name val="Segoe UI"/>
      <family val="2"/>
    </font>
    <font>
      <b/>
      <sz val="8"/>
      <name val="Segoe UI"/>
      <family val="2"/>
    </font>
    <font>
      <sz val="9"/>
      <color theme="1"/>
      <name val="Segoe UI"/>
      <family val="2"/>
    </font>
    <font>
      <sz val="10.5"/>
      <color theme="1"/>
      <name val="Segoe UI"/>
      <family val="2"/>
    </font>
    <font>
      <b/>
      <sz val="10.5"/>
      <color theme="1"/>
      <name val="Segoe UI"/>
      <family val="2"/>
    </font>
    <font>
      <i/>
      <u/>
      <sz val="10.5"/>
      <color theme="1"/>
      <name val="Segoe UI"/>
      <family val="2"/>
    </font>
    <font>
      <b/>
      <sz val="12"/>
      <color rgb="FFFF0000"/>
      <name val="Segoe UI"/>
      <family val="2"/>
    </font>
    <font>
      <b/>
      <sz val="16"/>
      <color theme="0"/>
      <name val="Segoe UI"/>
      <family val="2"/>
    </font>
    <font>
      <b/>
      <sz val="10"/>
      <color theme="0"/>
      <name val="Segoe UI"/>
      <family val="2"/>
    </font>
    <font>
      <sz val="11"/>
      <name val="Segoe UI"/>
      <family val="2"/>
    </font>
    <font>
      <b/>
      <sz val="14"/>
      <color theme="1"/>
      <name val="Segoe UI"/>
      <family val="2"/>
    </font>
    <font>
      <u/>
      <sz val="11"/>
      <color theme="1"/>
      <name val="Segoe UI"/>
      <family val="2"/>
    </font>
    <font>
      <sz val="11"/>
      <color theme="0"/>
      <name val="Segoe UI"/>
      <family val="2"/>
    </font>
    <font>
      <sz val="10"/>
      <color theme="0"/>
      <name val="Segoe UI"/>
      <family val="2"/>
    </font>
    <font>
      <b/>
      <sz val="12"/>
      <color theme="0"/>
      <name val="Segoe UI"/>
      <family val="2"/>
    </font>
    <font>
      <b/>
      <sz val="11"/>
      <color theme="0"/>
      <name val="Segoe UI"/>
      <family val="2"/>
    </font>
    <font>
      <sz val="12"/>
      <color theme="0"/>
      <name val="Segoe UI"/>
      <family val="2"/>
    </font>
    <font>
      <u/>
      <sz val="11"/>
      <color theme="10"/>
      <name val="Segoe UI"/>
      <family val="2"/>
    </font>
    <font>
      <u/>
      <sz val="12"/>
      <color rgb="FF0070C0"/>
      <name val="Segoe UI"/>
      <family val="2"/>
    </font>
    <font>
      <sz val="11"/>
      <color rgb="FFFF0000"/>
      <name val="Segoe UI"/>
      <family val="2"/>
    </font>
    <font>
      <i/>
      <sz val="12"/>
      <color theme="1"/>
      <name val="Segoe UI"/>
      <family val="2"/>
    </font>
    <font>
      <sz val="10.5"/>
      <color rgb="FFFF0000"/>
      <name val="Segoe UI"/>
      <family val="2"/>
    </font>
    <font>
      <sz val="12"/>
      <color rgb="FFFF0000"/>
      <name val="Segoe UI"/>
      <family val="2"/>
    </font>
  </fonts>
  <fills count="20">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rgb="FFCC99FF"/>
        <bgColor indexed="64"/>
      </patternFill>
    </fill>
    <fill>
      <patternFill patternType="solid">
        <fgColor rgb="FFFFFF00"/>
        <bgColor indexed="64"/>
      </patternFill>
    </fill>
    <fill>
      <patternFill patternType="solid">
        <fgColor rgb="FFFFEB9C"/>
      </patternFill>
    </fill>
    <fill>
      <patternFill patternType="solid">
        <fgColor rgb="FFA5A5A5"/>
      </patternFill>
    </fill>
    <fill>
      <patternFill patternType="solid">
        <fgColor theme="0" tint="-0.34998626667073579"/>
        <bgColor indexed="64"/>
      </patternFill>
    </fill>
    <fill>
      <patternFill patternType="solid">
        <fgColor rgb="FFFFFFCC"/>
        <bgColor indexed="64"/>
      </patternFill>
    </fill>
    <fill>
      <patternFill patternType="solid">
        <fgColor rgb="FFFBFAD1"/>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rgb="FF2B6E8D"/>
        <bgColor indexed="64"/>
      </patternFill>
    </fill>
    <fill>
      <patternFill patternType="solid">
        <fgColor rgb="FFCDE4F0"/>
        <bgColor indexed="64"/>
      </patternFill>
    </fill>
    <fill>
      <patternFill patternType="solid">
        <fgColor theme="5"/>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2"/>
        <bgColor indexed="64"/>
      </patternFill>
    </fill>
  </fills>
  <borders count="7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indexed="64"/>
      </left>
      <right/>
      <top/>
      <bottom/>
      <diagonal/>
    </border>
    <border>
      <left/>
      <right style="thin">
        <color theme="1"/>
      </right>
      <top style="thin">
        <color theme="1"/>
      </top>
      <bottom style="thin">
        <color theme="1"/>
      </bottom>
      <diagonal/>
    </border>
    <border>
      <left style="thin">
        <color theme="1"/>
      </left>
      <right style="thin">
        <color theme="1"/>
      </right>
      <top style="thin">
        <color theme="1"/>
      </top>
      <bottom/>
      <diagonal/>
    </border>
    <border>
      <left style="medium">
        <color indexed="64"/>
      </left>
      <right style="medium">
        <color indexed="64"/>
      </right>
      <top style="thin">
        <color indexed="64"/>
      </top>
      <bottom style="medium">
        <color indexed="64"/>
      </bottom>
      <diagonal/>
    </border>
    <border>
      <left style="thin">
        <color theme="0"/>
      </left>
      <right/>
      <top/>
      <bottom/>
      <diagonal/>
    </border>
    <border>
      <left style="thin">
        <color theme="0"/>
      </left>
      <right style="thin">
        <color theme="0"/>
      </right>
      <top/>
      <bottom/>
      <diagonal/>
    </border>
    <border>
      <left/>
      <right style="thin">
        <color theme="0"/>
      </right>
      <top/>
      <bottom/>
      <diagonal/>
    </border>
    <border>
      <left/>
      <right style="thin">
        <color theme="0" tint="-4.9989318521683403E-2"/>
      </right>
      <top/>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indexed="64"/>
      </left>
      <right/>
      <top style="medium">
        <color indexed="64"/>
      </top>
      <bottom/>
      <diagonal/>
    </border>
    <border>
      <left/>
      <right/>
      <top style="thin">
        <color theme="1"/>
      </top>
      <bottom style="thin">
        <color theme="1"/>
      </bottom>
      <diagonal/>
    </border>
    <border>
      <left style="medium">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right style="thin">
        <color indexed="64"/>
      </right>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theme="1"/>
      </top>
      <bottom/>
      <diagonal/>
    </border>
    <border>
      <left/>
      <right style="thin">
        <color theme="1"/>
      </right>
      <top/>
      <bottom style="thin">
        <color theme="1"/>
      </bottom>
      <diagonal/>
    </border>
    <border>
      <left style="thin">
        <color indexed="64"/>
      </left>
      <right style="medium">
        <color indexed="64"/>
      </right>
      <top/>
      <bottom style="thin">
        <color indexed="64"/>
      </bottom>
      <diagonal/>
    </border>
  </borders>
  <cellStyleXfs count="7">
    <xf numFmtId="0" fontId="0" fillId="0" borderId="0"/>
    <xf numFmtId="44" fontId="5" fillId="0" borderId="0" applyFont="0" applyFill="0" applyBorder="0" applyAlignment="0" applyProtection="0"/>
    <xf numFmtId="0" fontId="15" fillId="0" borderId="0" applyNumberFormat="0" applyFill="0" applyBorder="0" applyAlignment="0" applyProtection="0"/>
    <xf numFmtId="0" fontId="17" fillId="7" borderId="0" applyNumberFormat="0" applyBorder="0" applyAlignment="0" applyProtection="0"/>
    <xf numFmtId="0" fontId="18" fillId="8" borderId="43" applyNumberFormat="0" applyAlignment="0" applyProtection="0"/>
    <xf numFmtId="0" fontId="7" fillId="0" borderId="0"/>
    <xf numFmtId="9" fontId="5" fillId="0" borderId="0" applyFont="0" applyFill="0" applyBorder="0" applyAlignment="0" applyProtection="0"/>
  </cellStyleXfs>
  <cellXfs count="569">
    <xf numFmtId="0" fontId="0" fillId="0" borderId="0" xfId="0"/>
    <xf numFmtId="0" fontId="8" fillId="0" borderId="0" xfId="0" applyFont="1"/>
    <xf numFmtId="0" fontId="10" fillId="0" borderId="0" xfId="0" applyFont="1"/>
    <xf numFmtId="14" fontId="10" fillId="0" borderId="0" xfId="0" applyNumberFormat="1" applyFont="1"/>
    <xf numFmtId="0" fontId="11" fillId="0" borderId="0" xfId="0" applyFont="1"/>
    <xf numFmtId="164" fontId="10" fillId="0" borderId="0" xfId="0" applyNumberFormat="1" applyFont="1"/>
    <xf numFmtId="0" fontId="10" fillId="0" borderId="0" xfId="0" applyFont="1" applyAlignment="1">
      <alignment horizontal="left" indent="2"/>
    </xf>
    <xf numFmtId="0" fontId="10" fillId="0" borderId="0" xfId="0" applyFont="1" applyAlignment="1">
      <alignment horizontal="left" indent="1"/>
    </xf>
    <xf numFmtId="0" fontId="4" fillId="0" borderId="0" xfId="0" applyFont="1"/>
    <xf numFmtId="0" fontId="19" fillId="0" borderId="0" xfId="0" applyFont="1"/>
    <xf numFmtId="0" fontId="3" fillId="0" borderId="0" xfId="0" applyFont="1"/>
    <xf numFmtId="0" fontId="3" fillId="4" borderId="0" xfId="0" applyFont="1" applyFill="1"/>
    <xf numFmtId="0" fontId="6" fillId="4" borderId="0" xfId="0" applyFont="1" applyFill="1"/>
    <xf numFmtId="0" fontId="7" fillId="4" borderId="0" xfId="0" applyFont="1" applyFill="1"/>
    <xf numFmtId="0" fontId="12" fillId="4" borderId="0" xfId="0" applyFont="1" applyFill="1" applyAlignment="1">
      <alignment vertical="top" wrapText="1"/>
    </xf>
    <xf numFmtId="0" fontId="7" fillId="4" borderId="0" xfId="0" applyFont="1" applyFill="1" applyAlignment="1">
      <alignment horizontal="left"/>
    </xf>
    <xf numFmtId="0" fontId="0" fillId="0" borderId="0" xfId="0" applyAlignment="1">
      <alignment wrapText="1"/>
    </xf>
    <xf numFmtId="168" fontId="0" fillId="0" borderId="0" xfId="1" applyNumberFormat="1" applyFont="1"/>
    <xf numFmtId="10" fontId="0" fillId="0" borderId="0" xfId="1" applyNumberFormat="1" applyFont="1"/>
    <xf numFmtId="0" fontId="0" fillId="5" borderId="0" xfId="0" applyFill="1" applyAlignment="1">
      <alignment wrapText="1"/>
    </xf>
    <xf numFmtId="168" fontId="0" fillId="5" borderId="0" xfId="1" applyNumberFormat="1" applyFont="1" applyFill="1"/>
    <xf numFmtId="0" fontId="0" fillId="5" borderId="0" xfId="0" applyFill="1"/>
    <xf numFmtId="168" fontId="0" fillId="0" borderId="0" xfId="0" applyNumberFormat="1"/>
    <xf numFmtId="0" fontId="24" fillId="0" borderId="0" xfId="0" applyFont="1"/>
    <xf numFmtId="0" fontId="24" fillId="4" borderId="0" xfId="0" applyFont="1" applyFill="1"/>
    <xf numFmtId="0" fontId="24" fillId="0" borderId="48" xfId="0" applyFont="1" applyBorder="1"/>
    <xf numFmtId="0" fontId="3" fillId="0" borderId="48" xfId="0" applyFont="1" applyBorder="1"/>
    <xf numFmtId="169" fontId="0" fillId="0" borderId="0" xfId="0" applyNumberFormat="1"/>
    <xf numFmtId="0" fontId="12" fillId="4" borderId="0" xfId="0" applyFont="1" applyFill="1" applyAlignment="1">
      <alignment horizontal="left" vertical="top" wrapText="1"/>
    </xf>
    <xf numFmtId="0" fontId="12" fillId="4" borderId="0" xfId="0" applyFont="1" applyFill="1" applyAlignment="1">
      <alignment wrapText="1"/>
    </xf>
    <xf numFmtId="0" fontId="3" fillId="4" borderId="0" xfId="0" applyFont="1" applyFill="1" applyAlignment="1">
      <alignment wrapText="1"/>
    </xf>
    <xf numFmtId="0" fontId="6" fillId="6" borderId="0" xfId="0" applyFont="1" applyFill="1" applyAlignment="1">
      <alignment horizontal="left" vertical="top" wrapText="1"/>
    </xf>
    <xf numFmtId="0" fontId="3" fillId="6" borderId="0" xfId="0" applyFont="1" applyFill="1"/>
    <xf numFmtId="0" fontId="6" fillId="6" borderId="0" xfId="0" applyFont="1" applyFill="1"/>
    <xf numFmtId="0" fontId="6" fillId="6" borderId="48" xfId="0" applyFont="1" applyFill="1" applyBorder="1" applyAlignment="1">
      <alignment horizontal="left" vertical="top" wrapText="1"/>
    </xf>
    <xf numFmtId="0" fontId="6" fillId="6" borderId="49" xfId="0" applyFont="1" applyFill="1" applyBorder="1" applyAlignment="1">
      <alignment horizontal="left" vertical="top" wrapText="1"/>
    </xf>
    <xf numFmtId="0" fontId="6" fillId="6" borderId="50" xfId="0" applyFont="1" applyFill="1" applyBorder="1" applyAlignment="1">
      <alignment horizontal="left" vertical="top" wrapText="1"/>
    </xf>
    <xf numFmtId="0" fontId="6" fillId="6" borderId="0" xfId="0" applyFont="1" applyFill="1" applyAlignment="1">
      <alignment horizontal="left"/>
    </xf>
    <xf numFmtId="0" fontId="7" fillId="6" borderId="0" xfId="0" applyFont="1" applyFill="1"/>
    <xf numFmtId="0" fontId="7" fillId="6" borderId="0" xfId="0" applyFont="1" applyFill="1" applyAlignment="1">
      <alignment horizontal="left"/>
    </xf>
    <xf numFmtId="0" fontId="19" fillId="6" borderId="0" xfId="0" applyFont="1" applyFill="1"/>
    <xf numFmtId="0" fontId="12" fillId="6" borderId="0" xfId="0" applyFont="1" applyFill="1" applyAlignment="1">
      <alignment vertical="top" wrapText="1"/>
    </xf>
    <xf numFmtId="0" fontId="10" fillId="0" borderId="0" xfId="0" applyFont="1" applyAlignment="1">
      <alignment wrapText="1"/>
    </xf>
    <xf numFmtId="0" fontId="1" fillId="0" borderId="0" xfId="0" applyFont="1"/>
    <xf numFmtId="0" fontId="8" fillId="0" borderId="0" xfId="0" applyFont="1" applyAlignment="1">
      <alignment horizontal="center"/>
    </xf>
    <xf numFmtId="0" fontId="9" fillId="0" borderId="0" xfId="0" applyFont="1"/>
    <xf numFmtId="0" fontId="9" fillId="0" borderId="0" xfId="0" quotePrefix="1" applyFont="1"/>
    <xf numFmtId="1" fontId="10" fillId="0" borderId="0" xfId="0" applyNumberFormat="1" applyFont="1"/>
    <xf numFmtId="1" fontId="9" fillId="0" borderId="0" xfId="0" quotePrefix="1" applyNumberFormat="1" applyFont="1"/>
    <xf numFmtId="0" fontId="10" fillId="0" borderId="0" xfId="0" quotePrefix="1" applyFont="1"/>
    <xf numFmtId="0" fontId="33" fillId="0" borderId="0" xfId="0" applyFont="1" applyAlignment="1">
      <alignment vertical="center" wrapText="1"/>
    </xf>
    <xf numFmtId="0" fontId="33" fillId="0" borderId="0" xfId="0" applyFont="1" applyAlignment="1">
      <alignment horizontal="left" vertical="center" wrapText="1"/>
    </xf>
    <xf numFmtId="0" fontId="33" fillId="0" borderId="0" xfId="0" applyFont="1"/>
    <xf numFmtId="0" fontId="33" fillId="4" borderId="0" xfId="0" applyFont="1" applyFill="1"/>
    <xf numFmtId="0" fontId="33" fillId="0" borderId="0" xfId="0" applyFont="1" applyAlignment="1">
      <alignment wrapText="1"/>
    </xf>
    <xf numFmtId="0" fontId="33" fillId="0" borderId="0" xfId="0" applyFont="1" applyAlignment="1">
      <alignment horizontal="left" vertical="center"/>
    </xf>
    <xf numFmtId="0" fontId="33" fillId="4" borderId="0" xfId="0" applyFont="1" applyFill="1" applyAlignment="1">
      <alignment horizontal="left" vertical="center"/>
    </xf>
    <xf numFmtId="0" fontId="33" fillId="0" borderId="0" xfId="0" applyFont="1" applyAlignment="1">
      <alignment horizontal="left" vertical="top" wrapText="1"/>
    </xf>
    <xf numFmtId="0" fontId="37" fillId="0" borderId="0" xfId="0" applyFont="1" applyAlignment="1">
      <alignment horizontal="center"/>
    </xf>
    <xf numFmtId="0" fontId="39" fillId="0" borderId="0" xfId="0" applyFont="1" applyAlignment="1">
      <alignment horizontal="left" vertical="center" wrapText="1"/>
    </xf>
    <xf numFmtId="0" fontId="35" fillId="2" borderId="17" xfId="0" applyFont="1" applyFill="1" applyBorder="1" applyAlignment="1">
      <alignment horizontal="center" vertical="center"/>
    </xf>
    <xf numFmtId="0" fontId="35" fillId="2" borderId="17" xfId="0" applyFont="1" applyFill="1" applyBorder="1" applyAlignment="1">
      <alignment horizontal="center" vertical="center" wrapText="1"/>
    </xf>
    <xf numFmtId="0" fontId="33" fillId="4" borderId="0" xfId="0" applyFont="1" applyFill="1" applyAlignment="1">
      <alignment horizontal="center" vertical="center"/>
    </xf>
    <xf numFmtId="0" fontId="35" fillId="4" borderId="0" xfId="0" applyFont="1" applyFill="1"/>
    <xf numFmtId="0" fontId="33" fillId="4" borderId="0" xfId="0" applyFont="1" applyFill="1" applyAlignment="1">
      <alignment wrapText="1"/>
    </xf>
    <xf numFmtId="0" fontId="33" fillId="4" borderId="0" xfId="0" applyFont="1" applyFill="1" applyAlignment="1">
      <alignment horizontal="left" vertical="top" wrapText="1"/>
    </xf>
    <xf numFmtId="0" fontId="38" fillId="11" borderId="17" xfId="0" applyFont="1" applyFill="1" applyBorder="1" applyAlignment="1" applyProtection="1">
      <alignment horizontal="left" vertical="center" wrapText="1"/>
      <protection locked="0"/>
    </xf>
    <xf numFmtId="0" fontId="38" fillId="0" borderId="0" xfId="0" applyFont="1"/>
    <xf numFmtId="14" fontId="46" fillId="2" borderId="14" xfId="0" applyNumberFormat="1" applyFont="1" applyFill="1" applyBorder="1" applyAlignment="1" applyProtection="1">
      <alignment horizontal="center" vertical="top" wrapText="1"/>
      <protection hidden="1"/>
    </xf>
    <xf numFmtId="0" fontId="49" fillId="2" borderId="39" xfId="0" applyFont="1" applyFill="1" applyBorder="1" applyAlignment="1" applyProtection="1">
      <alignment horizontal="center" vertical="center" wrapText="1"/>
      <protection hidden="1"/>
    </xf>
    <xf numFmtId="0" fontId="49" fillId="2" borderId="25" xfId="0" applyFont="1" applyFill="1" applyBorder="1" applyAlignment="1" applyProtection="1">
      <alignment horizontal="center" vertical="center" wrapText="1"/>
      <protection hidden="1"/>
    </xf>
    <xf numFmtId="0" fontId="49" fillId="2" borderId="26" xfId="0" applyFont="1" applyFill="1" applyBorder="1" applyAlignment="1" applyProtection="1">
      <alignment horizontal="center" vertical="center" wrapText="1"/>
      <protection hidden="1"/>
    </xf>
    <xf numFmtId="0" fontId="33" fillId="0" borderId="0" xfId="0" applyFont="1" applyAlignment="1" applyProtection="1">
      <alignment wrapText="1"/>
      <protection hidden="1"/>
    </xf>
    <xf numFmtId="0" fontId="35" fillId="0" borderId="0" xfId="0" applyFont="1" applyAlignment="1" applyProtection="1">
      <alignment wrapText="1"/>
      <protection hidden="1"/>
    </xf>
    <xf numFmtId="0" fontId="35" fillId="0" borderId="5" xfId="0" applyFont="1" applyBorder="1" applyAlignment="1" applyProtection="1">
      <alignment wrapText="1"/>
      <protection hidden="1"/>
    </xf>
    <xf numFmtId="10" fontId="35" fillId="0" borderId="5" xfId="0" applyNumberFormat="1" applyFont="1" applyBorder="1" applyAlignment="1" applyProtection="1">
      <alignment wrapText="1"/>
      <protection hidden="1"/>
    </xf>
    <xf numFmtId="0" fontId="38" fillId="0" borderId="0" xfId="0" applyFont="1" applyAlignment="1" applyProtection="1">
      <alignment horizontal="right" wrapText="1"/>
      <protection hidden="1"/>
    </xf>
    <xf numFmtId="0" fontId="45" fillId="2" borderId="13" xfId="0" applyFont="1" applyFill="1" applyBorder="1" applyAlignment="1" applyProtection="1">
      <alignment horizontal="center" vertical="center" wrapText="1"/>
      <protection hidden="1"/>
    </xf>
    <xf numFmtId="0" fontId="45" fillId="2" borderId="27" xfId="0" applyFont="1" applyFill="1" applyBorder="1" applyAlignment="1" applyProtection="1">
      <alignment horizontal="center" vertical="top" wrapText="1"/>
      <protection hidden="1"/>
    </xf>
    <xf numFmtId="0" fontId="45" fillId="4" borderId="0" xfId="0" applyFont="1" applyFill="1" applyAlignment="1" applyProtection="1">
      <alignment vertical="center" wrapText="1"/>
      <protection hidden="1"/>
    </xf>
    <xf numFmtId="0" fontId="48" fillId="4" borderId="0" xfId="2" applyFont="1" applyFill="1" applyBorder="1" applyAlignment="1" applyProtection="1">
      <alignment vertical="top" wrapText="1"/>
      <protection hidden="1"/>
    </xf>
    <xf numFmtId="0" fontId="45" fillId="0" borderId="0" xfId="0" applyFont="1" applyAlignment="1" applyProtection="1">
      <alignment wrapText="1"/>
      <protection hidden="1"/>
    </xf>
    <xf numFmtId="0" fontId="33" fillId="0" borderId="0" xfId="0" applyFont="1" applyAlignment="1" applyProtection="1">
      <alignment horizontal="left" wrapText="1"/>
      <protection hidden="1"/>
    </xf>
    <xf numFmtId="0" fontId="42" fillId="5" borderId="24" xfId="0" applyFont="1" applyFill="1" applyBorder="1" applyAlignment="1" applyProtection="1">
      <alignment vertical="center" wrapText="1"/>
      <protection hidden="1"/>
    </xf>
    <xf numFmtId="0" fontId="51" fillId="2" borderId="41" xfId="0" applyFont="1" applyFill="1" applyBorder="1" applyAlignment="1" applyProtection="1">
      <alignment horizontal="right" vertical="center" wrapText="1"/>
      <protection hidden="1"/>
    </xf>
    <xf numFmtId="0" fontId="51" fillId="2" borderId="37" xfId="0" applyFont="1" applyFill="1" applyBorder="1" applyAlignment="1" applyProtection="1">
      <alignment horizontal="right" vertical="center" wrapText="1"/>
      <protection hidden="1"/>
    </xf>
    <xf numFmtId="0" fontId="52" fillId="0" borderId="0" xfId="0" applyFont="1" applyAlignment="1" applyProtection="1">
      <alignment wrapText="1"/>
      <protection hidden="1"/>
    </xf>
    <xf numFmtId="0" fontId="46" fillId="4" borderId="0" xfId="0" applyFont="1" applyFill="1" applyAlignment="1" applyProtection="1">
      <alignment vertical="top" wrapText="1"/>
      <protection hidden="1"/>
    </xf>
    <xf numFmtId="0" fontId="45" fillId="4" borderId="0" xfId="0" applyFont="1" applyFill="1" applyAlignment="1" applyProtection="1">
      <alignment horizontal="left" vertical="top" wrapText="1"/>
      <protection hidden="1"/>
    </xf>
    <xf numFmtId="14" fontId="46" fillId="4" borderId="0" xfId="0" applyNumberFormat="1" applyFont="1" applyFill="1" applyAlignment="1" applyProtection="1">
      <alignment horizontal="left" vertical="top" wrapText="1"/>
      <protection hidden="1"/>
    </xf>
    <xf numFmtId="0" fontId="45" fillId="2" borderId="17" xfId="0" applyFont="1" applyFill="1" applyBorder="1" applyAlignment="1" applyProtection="1">
      <alignment vertical="center" wrapText="1"/>
      <protection hidden="1"/>
    </xf>
    <xf numFmtId="0" fontId="42" fillId="3" borderId="0" xfId="5" applyFont="1" applyFill="1" applyAlignment="1">
      <alignment horizontal="centerContinuous"/>
    </xf>
    <xf numFmtId="0" fontId="34" fillId="3" borderId="0" xfId="0" applyFont="1" applyFill="1" applyAlignment="1">
      <alignment horizontal="centerContinuous"/>
    </xf>
    <xf numFmtId="0" fontId="42" fillId="0" borderId="0" xfId="5" applyFont="1" applyAlignment="1">
      <alignment horizontal="centerContinuous"/>
    </xf>
    <xf numFmtId="0" fontId="34" fillId="0" borderId="0" xfId="0" applyFont="1" applyAlignment="1">
      <alignment horizontal="centerContinuous"/>
    </xf>
    <xf numFmtId="0" fontId="42" fillId="0" borderId="0" xfId="5" applyFont="1"/>
    <xf numFmtId="0" fontId="52" fillId="0" borderId="0" xfId="5" applyFont="1"/>
    <xf numFmtId="0" fontId="52" fillId="0" borderId="0" xfId="5" applyFont="1" applyAlignment="1">
      <alignment horizontal="right"/>
    </xf>
    <xf numFmtId="0" fontId="52" fillId="0" borderId="0" xfId="5" applyFont="1" applyAlignment="1">
      <alignment horizontal="left" vertical="top" wrapText="1"/>
    </xf>
    <xf numFmtId="0" fontId="52" fillId="0" borderId="0" xfId="5" applyFont="1" applyAlignment="1">
      <alignment vertical="top" wrapText="1"/>
    </xf>
    <xf numFmtId="0" fontId="42" fillId="0" borderId="0" xfId="5" applyFont="1" applyAlignment="1">
      <alignment vertical="top" wrapText="1"/>
    </xf>
    <xf numFmtId="0" fontId="34" fillId="0" borderId="0" xfId="0" applyFont="1"/>
    <xf numFmtId="0" fontId="38" fillId="4" borderId="0" xfId="0" applyFont="1" applyFill="1" applyAlignment="1">
      <alignment horizontal="left" vertical="top" wrapText="1"/>
    </xf>
    <xf numFmtId="0" fontId="36" fillId="0" borderId="0" xfId="0" applyFont="1" applyAlignment="1">
      <alignment vertical="center" wrapText="1"/>
    </xf>
    <xf numFmtId="0" fontId="33" fillId="0" borderId="0" xfId="0" applyFont="1" applyAlignment="1">
      <alignment horizontal="right" vertical="top"/>
    </xf>
    <xf numFmtId="0" fontId="35" fillId="0" borderId="0" xfId="0" applyFont="1" applyAlignment="1">
      <alignment horizontal="left" vertical="center" wrapText="1"/>
    </xf>
    <xf numFmtId="0" fontId="33" fillId="0" borderId="0" xfId="0" applyFont="1" applyAlignment="1">
      <alignment vertical="top"/>
    </xf>
    <xf numFmtId="0" fontId="36" fillId="0" borderId="0" xfId="0" applyFont="1" applyAlignment="1">
      <alignment vertical="top"/>
    </xf>
    <xf numFmtId="0" fontId="34" fillId="4" borderId="0" xfId="0" applyFont="1" applyFill="1" applyAlignment="1">
      <alignment wrapText="1"/>
    </xf>
    <xf numFmtId="0" fontId="38" fillId="4" borderId="0" xfId="0" applyFont="1" applyFill="1" applyAlignment="1">
      <alignment wrapText="1"/>
    </xf>
    <xf numFmtId="0" fontId="34" fillId="4" borderId="0" xfId="0" applyFont="1" applyFill="1" applyAlignment="1">
      <alignment horizontal="left" vertical="top" wrapText="1"/>
    </xf>
    <xf numFmtId="0" fontId="41" fillId="0" borderId="0" xfId="0" applyFont="1" applyAlignment="1">
      <alignment horizontal="left" vertical="center" wrapText="1"/>
    </xf>
    <xf numFmtId="0" fontId="38" fillId="0" borderId="0" xfId="0" applyFont="1" applyAlignment="1">
      <alignment horizontal="left" vertical="center"/>
    </xf>
    <xf numFmtId="0" fontId="33" fillId="0" borderId="0" xfId="0" applyFont="1" applyProtection="1">
      <protection locked="0"/>
      <extLst>
        <ext xmlns:xfpb="http://schemas.microsoft.com/office/spreadsheetml/2022/featurepropertybag" uri="{C7286773-470A-42A8-94C5-96B5CB345126}">
          <xfpb:xfComplement i="0"/>
        </ext>
      </extLst>
    </xf>
    <xf numFmtId="0" fontId="33" fillId="11" borderId="17" xfId="0" applyFont="1" applyFill="1" applyBorder="1" applyAlignment="1" applyProtection="1">
      <alignment wrapText="1"/>
      <protection locked="0"/>
    </xf>
    <xf numFmtId="0" fontId="33" fillId="11" borderId="17" xfId="0" applyFont="1" applyFill="1" applyBorder="1" applyAlignment="1" applyProtection="1">
      <alignment horizontal="left" vertical="top" wrapText="1"/>
      <protection locked="0"/>
    </xf>
    <xf numFmtId="0" fontId="33" fillId="4" borderId="0" xfId="0" applyFont="1" applyFill="1" applyAlignment="1" applyProtection="1">
      <alignment horizontal="center" vertical="center"/>
      <protection locked="0"/>
      <extLst>
        <ext xmlns:xfpb="http://schemas.microsoft.com/office/spreadsheetml/2022/featurepropertybag" uri="{C7286773-470A-42A8-94C5-96B5CB345126}">
          <xfpb:xfComplement i="0"/>
        </ext>
      </extLst>
    </xf>
    <xf numFmtId="0" fontId="35" fillId="4" borderId="0" xfId="0" applyFont="1" applyFill="1" applyAlignment="1" applyProtection="1">
      <alignment horizontal="center"/>
      <protection locked="0"/>
      <extLst>
        <ext xmlns:xfpb="http://schemas.microsoft.com/office/spreadsheetml/2022/featurepropertybag" uri="{C7286773-470A-42A8-94C5-96B5CB345126}">
          <xfpb:xfComplement i="0"/>
        </ext>
      </extLst>
    </xf>
    <xf numFmtId="0" fontId="35" fillId="4" borderId="0" xfId="0" applyFont="1" applyFill="1" applyProtection="1">
      <protection locked="0"/>
      <extLst>
        <ext xmlns:xfpb="http://schemas.microsoft.com/office/spreadsheetml/2022/featurepropertybag" uri="{C7286773-470A-42A8-94C5-96B5CB345126}">
          <xfpb:xfComplement i="0"/>
        </ext>
      </extLst>
    </xf>
    <xf numFmtId="0" fontId="33" fillId="11" borderId="17" xfId="0" applyFont="1" applyFill="1" applyBorder="1" applyAlignment="1" applyProtection="1">
      <alignment vertical="center" wrapText="1"/>
      <protection locked="0"/>
    </xf>
    <xf numFmtId="0" fontId="35" fillId="12" borderId="15" xfId="0" applyFont="1" applyFill="1" applyBorder="1" applyAlignment="1">
      <alignment horizontal="center"/>
    </xf>
    <xf numFmtId="0" fontId="35" fillId="12" borderId="40" xfId="0" applyFont="1" applyFill="1" applyBorder="1" applyAlignment="1">
      <alignment horizontal="center"/>
    </xf>
    <xf numFmtId="0" fontId="38" fillId="0" borderId="17" xfId="0" applyFont="1" applyBorder="1" applyAlignment="1">
      <alignment horizontal="center" vertical="center"/>
    </xf>
    <xf numFmtId="0" fontId="43" fillId="0" borderId="52" xfId="0" applyFont="1" applyBorder="1" applyAlignment="1" applyProtection="1">
      <alignment horizontal="center" wrapText="1"/>
      <protection hidden="1"/>
    </xf>
    <xf numFmtId="44" fontId="35" fillId="0" borderId="52" xfId="1" applyFont="1" applyBorder="1" applyAlignment="1" applyProtection="1">
      <alignment horizontal="center" wrapText="1"/>
      <protection hidden="1"/>
    </xf>
    <xf numFmtId="14" fontId="35" fillId="0" borderId="9" xfId="0" applyNumberFormat="1" applyFont="1" applyBorder="1" applyAlignment="1" applyProtection="1">
      <alignment wrapText="1"/>
      <protection hidden="1"/>
    </xf>
    <xf numFmtId="44" fontId="33" fillId="0" borderId="10" xfId="0" applyNumberFormat="1" applyFont="1" applyBorder="1" applyAlignment="1" applyProtection="1">
      <alignment horizontal="center" wrapText="1"/>
      <protection hidden="1"/>
    </xf>
    <xf numFmtId="0" fontId="44" fillId="0" borderId="52" xfId="0" applyFont="1" applyBorder="1" applyAlignment="1" applyProtection="1">
      <alignment horizontal="center" wrapText="1"/>
      <protection hidden="1"/>
    </xf>
    <xf numFmtId="7" fontId="33" fillId="0" borderId="52" xfId="1" applyNumberFormat="1" applyFont="1" applyBorder="1" applyAlignment="1" applyProtection="1">
      <alignment horizontal="center" wrapText="1"/>
      <protection hidden="1"/>
    </xf>
    <xf numFmtId="44" fontId="33" fillId="0" borderId="0" xfId="1" applyFont="1" applyAlignment="1" applyProtection="1">
      <alignment wrapText="1"/>
      <protection hidden="1"/>
    </xf>
    <xf numFmtId="0" fontId="44" fillId="0" borderId="0" xfId="0" applyFont="1" applyAlignment="1" applyProtection="1">
      <alignment wrapText="1"/>
      <protection hidden="1"/>
    </xf>
    <xf numFmtId="0" fontId="45" fillId="0" borderId="0" xfId="0" applyFont="1" applyAlignment="1" applyProtection="1">
      <alignment horizontal="left" vertical="top" wrapText="1"/>
      <protection hidden="1"/>
    </xf>
    <xf numFmtId="0" fontId="35" fillId="13" borderId="9" xfId="0" applyFont="1" applyFill="1" applyBorder="1" applyAlignment="1" applyProtection="1">
      <alignment horizontal="center" vertical="center" wrapText="1"/>
      <protection hidden="1"/>
    </xf>
    <xf numFmtId="14" fontId="35" fillId="13" borderId="10" xfId="0" applyNumberFormat="1" applyFont="1" applyFill="1" applyBorder="1" applyAlignment="1" applyProtection="1">
      <alignment horizontal="center" vertical="center" wrapText="1"/>
      <protection hidden="1"/>
    </xf>
    <xf numFmtId="0" fontId="33" fillId="3" borderId="9" xfId="0" applyFont="1" applyFill="1" applyBorder="1" applyAlignment="1" applyProtection="1">
      <alignment wrapText="1"/>
      <protection hidden="1"/>
    </xf>
    <xf numFmtId="0" fontId="33" fillId="3" borderId="13" xfId="0" applyFont="1" applyFill="1" applyBorder="1" applyAlignment="1" applyProtection="1">
      <alignment wrapText="1"/>
      <protection hidden="1"/>
    </xf>
    <xf numFmtId="44" fontId="33" fillId="3" borderId="14" xfId="0" applyNumberFormat="1" applyFont="1" applyFill="1" applyBorder="1" applyAlignment="1" applyProtection="1">
      <alignment wrapText="1"/>
      <protection hidden="1"/>
    </xf>
    <xf numFmtId="0" fontId="33" fillId="0" borderId="0" xfId="0" applyFont="1" applyAlignment="1" applyProtection="1">
      <alignment horizontal="center" vertical="center" wrapText="1"/>
      <protection hidden="1"/>
    </xf>
    <xf numFmtId="0" fontId="49" fillId="2" borderId="2" xfId="0" applyFont="1" applyFill="1" applyBorder="1" applyAlignment="1" applyProtection="1">
      <alignment horizontal="center" vertical="center" wrapText="1"/>
      <protection hidden="1"/>
    </xf>
    <xf numFmtId="0" fontId="33" fillId="2" borderId="17" xfId="0" applyFont="1" applyFill="1" applyBorder="1" applyAlignment="1" applyProtection="1">
      <alignment horizontal="center" vertical="center" wrapText="1"/>
      <protection hidden="1"/>
    </xf>
    <xf numFmtId="0" fontId="54" fillId="11" borderId="54" xfId="0" applyFont="1" applyFill="1" applyBorder="1" applyAlignment="1" applyProtection="1">
      <alignment horizontal="center" vertical="center" wrapText="1"/>
      <protection hidden="1"/>
    </xf>
    <xf numFmtId="167" fontId="54" fillId="0" borderId="17" xfId="0" applyNumberFormat="1" applyFont="1" applyBorder="1" applyAlignment="1" applyProtection="1">
      <alignment horizontal="center" vertical="center" wrapText="1"/>
      <protection hidden="1"/>
    </xf>
    <xf numFmtId="0" fontId="33" fillId="0" borderId="45" xfId="0" applyFont="1" applyBorder="1" applyAlignment="1" applyProtection="1">
      <alignment wrapText="1"/>
      <protection hidden="1"/>
    </xf>
    <xf numFmtId="167" fontId="33" fillId="0" borderId="17" xfId="0" applyNumberFormat="1" applyFont="1" applyBorder="1" applyAlignment="1" applyProtection="1">
      <alignment wrapText="1"/>
      <protection hidden="1"/>
    </xf>
    <xf numFmtId="0" fontId="49" fillId="2" borderId="53" xfId="0" applyFont="1" applyFill="1" applyBorder="1" applyAlignment="1" applyProtection="1">
      <alignment horizontal="center" vertical="center" wrapText="1"/>
      <protection hidden="1"/>
    </xf>
    <xf numFmtId="167" fontId="33" fillId="3" borderId="17" xfId="0" applyNumberFormat="1" applyFont="1" applyFill="1" applyBorder="1" applyAlignment="1" applyProtection="1">
      <alignment horizontal="center" vertical="center" wrapText="1"/>
      <protection hidden="1"/>
    </xf>
    <xf numFmtId="0" fontId="54" fillId="11" borderId="54" xfId="0" applyFont="1" applyFill="1" applyBorder="1" applyAlignment="1" applyProtection="1">
      <alignment horizontal="center" wrapText="1"/>
      <protection hidden="1"/>
    </xf>
    <xf numFmtId="167" fontId="54" fillId="0" borderId="17" xfId="0" applyNumberFormat="1" applyFont="1" applyBorder="1" applyAlignment="1" applyProtection="1">
      <alignment horizontal="center" wrapText="1"/>
      <protection hidden="1"/>
    </xf>
    <xf numFmtId="0" fontId="33" fillId="0" borderId="51" xfId="0" applyFont="1" applyBorder="1" applyAlignment="1" applyProtection="1">
      <alignment wrapText="1"/>
      <protection hidden="1"/>
    </xf>
    <xf numFmtId="0" fontId="55" fillId="0" borderId="0" xfId="0" applyFont="1" applyAlignment="1" applyProtection="1">
      <alignment wrapText="1"/>
      <protection hidden="1"/>
    </xf>
    <xf numFmtId="0" fontId="49" fillId="0" borderId="0" xfId="0" applyFont="1" applyAlignment="1" applyProtection="1">
      <alignment horizontal="right" wrapText="1"/>
      <protection hidden="1"/>
    </xf>
    <xf numFmtId="0" fontId="56" fillId="0" borderId="0" xfId="0" applyFont="1" applyAlignment="1" applyProtection="1">
      <alignment horizontal="center" vertical="center" wrapText="1"/>
      <protection hidden="1"/>
    </xf>
    <xf numFmtId="0" fontId="53" fillId="11" borderId="17" xfId="0" applyFont="1" applyFill="1" applyBorder="1" applyAlignment="1" applyProtection="1">
      <alignment horizontal="left" vertical="center" wrapText="1"/>
      <protection locked="0" hidden="1"/>
    </xf>
    <xf numFmtId="0" fontId="53" fillId="11" borderId="15" xfId="0" applyFont="1" applyFill="1" applyBorder="1" applyAlignment="1" applyProtection="1">
      <alignment wrapText="1"/>
      <protection locked="0" hidden="1"/>
    </xf>
    <xf numFmtId="0" fontId="53" fillId="11" borderId="28" xfId="0" applyFont="1" applyFill="1" applyBorder="1" applyAlignment="1" applyProtection="1">
      <alignment horizontal="left" vertical="center" wrapText="1"/>
      <protection locked="0" hidden="1"/>
    </xf>
    <xf numFmtId="44" fontId="33" fillId="11" borderId="10" xfId="0" applyNumberFormat="1" applyFont="1" applyFill="1" applyBorder="1" applyAlignment="1" applyProtection="1">
      <alignment wrapText="1"/>
      <protection locked="0" hidden="1"/>
    </xf>
    <xf numFmtId="0" fontId="43" fillId="0" borderId="0" xfId="0" applyFont="1" applyAlignment="1" applyProtection="1">
      <alignment vertical="center"/>
      <protection hidden="1"/>
    </xf>
    <xf numFmtId="0" fontId="45" fillId="0" borderId="0" xfId="0" applyFont="1" applyAlignment="1" applyProtection="1">
      <alignment vertical="center"/>
      <protection hidden="1"/>
    </xf>
    <xf numFmtId="0" fontId="62" fillId="0" borderId="0" xfId="0" applyFont="1" applyAlignment="1" applyProtection="1">
      <alignment vertical="center"/>
      <protection hidden="1"/>
    </xf>
    <xf numFmtId="0" fontId="33" fillId="0" borderId="0" xfId="0" applyFont="1" applyAlignment="1" applyProtection="1">
      <alignment vertical="center"/>
      <protection hidden="1"/>
    </xf>
    <xf numFmtId="0" fontId="33" fillId="0" borderId="0" xfId="0" applyFont="1" applyProtection="1">
      <protection hidden="1"/>
    </xf>
    <xf numFmtId="0" fontId="46" fillId="0" borderId="0" xfId="0" applyFont="1" applyAlignment="1" applyProtection="1">
      <alignment vertical="center"/>
      <protection hidden="1"/>
    </xf>
    <xf numFmtId="0" fontId="46" fillId="4" borderId="0" xfId="0" applyFont="1" applyFill="1" applyAlignment="1" applyProtection="1">
      <alignment vertical="center"/>
      <protection hidden="1"/>
    </xf>
    <xf numFmtId="0" fontId="45" fillId="3" borderId="17" xfId="0" applyFont="1" applyFill="1" applyBorder="1" applyAlignment="1" applyProtection="1">
      <alignment vertical="center"/>
      <protection hidden="1"/>
    </xf>
    <xf numFmtId="0" fontId="45" fillId="3" borderId="17" xfId="0" applyFont="1" applyFill="1" applyBorder="1" applyAlignment="1" applyProtection="1">
      <alignment horizontal="center" vertical="center"/>
      <protection hidden="1"/>
    </xf>
    <xf numFmtId="0" fontId="45" fillId="4" borderId="0" xfId="0" applyFont="1" applyFill="1" applyAlignment="1" applyProtection="1">
      <alignment horizontal="center" vertical="center"/>
      <protection hidden="1"/>
    </xf>
    <xf numFmtId="14" fontId="35" fillId="4" borderId="0" xfId="3" applyNumberFormat="1" applyFont="1" applyFill="1" applyBorder="1" applyAlignment="1" applyProtection="1">
      <alignment horizontal="center" vertical="center" wrapText="1"/>
      <protection hidden="1"/>
    </xf>
    <xf numFmtId="0" fontId="52" fillId="0" borderId="0" xfId="0" applyFont="1" applyAlignment="1" applyProtection="1">
      <alignment horizontal="center" vertical="center"/>
      <protection hidden="1"/>
    </xf>
    <xf numFmtId="0" fontId="45" fillId="3" borderId="17" xfId="0" applyFont="1" applyFill="1" applyBorder="1" applyAlignment="1" applyProtection="1">
      <alignment horizontal="right" vertical="center"/>
      <protection hidden="1"/>
    </xf>
    <xf numFmtId="166" fontId="33" fillId="4" borderId="0" xfId="3" applyNumberFormat="1" applyFont="1" applyFill="1" applyBorder="1" applyAlignment="1" applyProtection="1">
      <alignment horizontal="center" vertical="center" wrapText="1"/>
      <protection hidden="1"/>
    </xf>
    <xf numFmtId="14" fontId="45" fillId="0" borderId="0" xfId="0" applyNumberFormat="1" applyFont="1" applyAlignment="1" applyProtection="1">
      <alignment horizontal="center" vertical="center"/>
      <protection hidden="1"/>
    </xf>
    <xf numFmtId="0" fontId="45" fillId="0" borderId="0" xfId="0" applyFont="1" applyAlignment="1" applyProtection="1">
      <alignment horizontal="center" vertical="center"/>
      <protection hidden="1"/>
    </xf>
    <xf numFmtId="0" fontId="46" fillId="0" borderId="0" xfId="0" applyFont="1" applyAlignment="1" applyProtection="1">
      <alignment horizontal="center" vertical="center"/>
      <protection hidden="1"/>
    </xf>
    <xf numFmtId="0" fontId="46" fillId="0" borderId="0" xfId="0" applyFont="1" applyAlignment="1" applyProtection="1">
      <alignment horizontal="center" vertical="center" wrapText="1"/>
      <protection hidden="1"/>
    </xf>
    <xf numFmtId="0" fontId="44" fillId="0" borderId="0" xfId="0" applyFont="1" applyAlignment="1" applyProtection="1">
      <alignment horizontal="center" vertical="center" wrapText="1"/>
      <protection hidden="1"/>
    </xf>
    <xf numFmtId="0" fontId="61" fillId="4" borderId="0" xfId="0" applyFont="1" applyFill="1" applyAlignment="1" applyProtection="1">
      <alignment horizontal="center" vertical="center" wrapText="1"/>
      <protection hidden="1"/>
    </xf>
    <xf numFmtId="167" fontId="46" fillId="3" borderId="17" xfId="0" applyNumberFormat="1" applyFont="1" applyFill="1" applyBorder="1" applyAlignment="1" applyProtection="1">
      <alignment horizontal="center" vertical="center" wrapText="1"/>
      <protection hidden="1"/>
    </xf>
    <xf numFmtId="167" fontId="46" fillId="4" borderId="0" xfId="0" applyNumberFormat="1" applyFont="1" applyFill="1" applyAlignment="1" applyProtection="1">
      <alignment horizontal="center" vertical="center" wrapText="1"/>
      <protection hidden="1"/>
    </xf>
    <xf numFmtId="0" fontId="45" fillId="3" borderId="17" xfId="0" applyFont="1" applyFill="1" applyBorder="1" applyAlignment="1" applyProtection="1">
      <alignment horizontal="left" vertical="center" wrapText="1"/>
      <protection hidden="1"/>
    </xf>
    <xf numFmtId="10" fontId="45" fillId="4" borderId="0" xfId="0" applyNumberFormat="1" applyFont="1" applyFill="1" applyAlignment="1" applyProtection="1">
      <alignment horizontal="center" vertical="center"/>
      <protection hidden="1"/>
    </xf>
    <xf numFmtId="9" fontId="45" fillId="0" borderId="0" xfId="0" applyNumberFormat="1" applyFont="1" applyAlignment="1" applyProtection="1">
      <alignment horizontal="center" vertical="center"/>
      <protection hidden="1"/>
    </xf>
    <xf numFmtId="0" fontId="45" fillId="3" borderId="37" xfId="0" applyFont="1" applyFill="1" applyBorder="1" applyAlignment="1" applyProtection="1">
      <alignment horizontal="center" vertical="center" wrapText="1"/>
      <protection hidden="1"/>
    </xf>
    <xf numFmtId="0" fontId="45" fillId="3" borderId="17" xfId="0" applyFont="1" applyFill="1" applyBorder="1" applyAlignment="1" applyProtection="1">
      <alignment horizontal="center" vertical="center" wrapText="1"/>
      <protection hidden="1"/>
    </xf>
    <xf numFmtId="44" fontId="33" fillId="2" borderId="17" xfId="3" applyNumberFormat="1" applyFont="1" applyFill="1" applyBorder="1" applyAlignment="1" applyProtection="1">
      <alignment horizontal="center" vertical="center" wrapText="1"/>
      <protection hidden="1"/>
    </xf>
    <xf numFmtId="0" fontId="33" fillId="4" borderId="0" xfId="0" applyFont="1" applyFill="1" applyAlignment="1" applyProtection="1">
      <alignment horizontal="center" vertical="center"/>
      <protection hidden="1"/>
    </xf>
    <xf numFmtId="0" fontId="33" fillId="4" borderId="0" xfId="3" applyFont="1" applyFill="1" applyBorder="1" applyAlignment="1" applyProtection="1">
      <alignment horizontal="left" vertical="center" wrapText="1"/>
      <protection hidden="1"/>
    </xf>
    <xf numFmtId="44" fontId="33" fillId="4" borderId="0" xfId="3" applyNumberFormat="1" applyFont="1" applyFill="1" applyBorder="1" applyAlignment="1" applyProtection="1">
      <alignment horizontal="center" vertical="center" wrapText="1"/>
      <protection hidden="1"/>
    </xf>
    <xf numFmtId="44" fontId="33" fillId="4" borderId="0" xfId="1" applyFont="1" applyFill="1" applyBorder="1" applyAlignment="1" applyProtection="1">
      <alignment horizontal="left" vertical="center" wrapText="1"/>
      <protection hidden="1"/>
    </xf>
    <xf numFmtId="44" fontId="46" fillId="4" borderId="0" xfId="1" applyFont="1" applyFill="1" applyBorder="1" applyAlignment="1" applyProtection="1">
      <alignment horizontal="center" vertical="center"/>
      <protection hidden="1"/>
    </xf>
    <xf numFmtId="0" fontId="33" fillId="4" borderId="0" xfId="3" applyFont="1" applyFill="1" applyBorder="1" applyAlignment="1" applyProtection="1">
      <alignment horizontal="center" vertical="center" wrapText="1"/>
      <protection hidden="1"/>
    </xf>
    <xf numFmtId="0" fontId="33" fillId="4" borderId="0" xfId="0" applyFont="1" applyFill="1" applyProtection="1">
      <protection hidden="1"/>
    </xf>
    <xf numFmtId="0" fontId="35" fillId="3" borderId="17" xfId="0" applyFont="1" applyFill="1" applyBorder="1" applyAlignment="1" applyProtection="1">
      <alignment horizontal="center" vertical="center" wrapText="1"/>
      <protection hidden="1"/>
    </xf>
    <xf numFmtId="0" fontId="45" fillId="0" borderId="44" xfId="0" applyFont="1" applyBorder="1" applyAlignment="1" applyProtection="1">
      <alignment horizontal="left" vertical="top" wrapText="1"/>
      <protection hidden="1"/>
    </xf>
    <xf numFmtId="0" fontId="61" fillId="4" borderId="0" xfId="4" applyFont="1" applyFill="1" applyBorder="1" applyAlignment="1" applyProtection="1">
      <alignment horizontal="center"/>
      <protection hidden="1"/>
    </xf>
    <xf numFmtId="0" fontId="33" fillId="4" borderId="0" xfId="3" applyFont="1" applyFill="1" applyBorder="1" applyAlignment="1" applyProtection="1">
      <alignment horizontal="left" vertical="top" wrapText="1"/>
      <protection hidden="1"/>
    </xf>
    <xf numFmtId="0" fontId="46" fillId="3" borderId="17" xfId="0" applyFont="1" applyFill="1" applyBorder="1" applyAlignment="1" applyProtection="1">
      <alignment horizontal="center" vertical="center"/>
      <protection hidden="1"/>
    </xf>
    <xf numFmtId="0" fontId="33" fillId="11" borderId="17" xfId="0" applyFont="1" applyFill="1" applyBorder="1" applyProtection="1">
      <protection locked="0" hidden="1"/>
    </xf>
    <xf numFmtId="0" fontId="33" fillId="11" borderId="17" xfId="0" applyFont="1" applyFill="1" applyBorder="1" applyAlignment="1" applyProtection="1">
      <alignment horizontal="center" vertical="center"/>
      <protection locked="0" hidden="1"/>
    </xf>
    <xf numFmtId="0" fontId="33" fillId="10" borderId="17" xfId="3" applyFont="1" applyFill="1" applyBorder="1" applyAlignment="1" applyProtection="1">
      <alignment horizontal="left" vertical="top" wrapText="1"/>
      <protection locked="0" hidden="1"/>
    </xf>
    <xf numFmtId="0" fontId="33" fillId="11" borderId="15" xfId="0" applyFont="1" applyFill="1" applyBorder="1" applyAlignment="1" applyProtection="1">
      <alignment horizontal="center" vertical="center"/>
      <protection locked="0" hidden="1"/>
    </xf>
    <xf numFmtId="0" fontId="33" fillId="11" borderId="38" xfId="0" applyFont="1" applyFill="1" applyBorder="1" applyAlignment="1" applyProtection="1">
      <alignment horizontal="center" vertical="center"/>
      <protection locked="0" hidden="1"/>
    </xf>
    <xf numFmtId="0" fontId="33" fillId="11" borderId="17" xfId="3" applyFont="1" applyFill="1" applyBorder="1" applyAlignment="1" applyProtection="1">
      <alignment horizontal="left" vertical="top" wrapText="1"/>
      <protection locked="0" hidden="1"/>
    </xf>
    <xf numFmtId="0" fontId="45" fillId="4" borderId="41" xfId="0" applyFont="1" applyFill="1" applyBorder="1" applyAlignment="1" applyProtection="1">
      <alignment vertical="center"/>
      <protection hidden="1"/>
    </xf>
    <xf numFmtId="0" fontId="45" fillId="4" borderId="29" xfId="0" applyFont="1" applyFill="1" applyBorder="1" applyAlignment="1" applyProtection="1">
      <alignment vertical="center"/>
      <protection hidden="1"/>
    </xf>
    <xf numFmtId="0" fontId="45" fillId="4" borderId="11" xfId="0" applyFont="1" applyFill="1" applyBorder="1" applyAlignment="1" applyProtection="1">
      <alignment horizontal="center" vertical="center"/>
      <protection hidden="1"/>
    </xf>
    <xf numFmtId="0" fontId="45" fillId="4" borderId="29" xfId="0" applyFont="1" applyFill="1" applyBorder="1" applyAlignment="1" applyProtection="1">
      <alignment horizontal="center" vertical="center"/>
      <protection hidden="1"/>
    </xf>
    <xf numFmtId="0" fontId="45" fillId="4" borderId="23" xfId="0" applyFont="1" applyFill="1" applyBorder="1" applyAlignment="1" applyProtection="1">
      <alignment horizontal="right" vertical="center"/>
      <protection hidden="1"/>
    </xf>
    <xf numFmtId="0" fontId="43" fillId="3" borderId="17" xfId="0" applyFont="1" applyFill="1" applyBorder="1" applyAlignment="1" applyProtection="1">
      <alignment horizontal="center" vertical="center" wrapText="1"/>
      <protection hidden="1"/>
    </xf>
    <xf numFmtId="44" fontId="33" fillId="11" borderId="15" xfId="0" applyNumberFormat="1" applyFont="1" applyFill="1" applyBorder="1" applyAlignment="1" applyProtection="1">
      <alignment horizontal="center" vertical="center"/>
      <protection locked="0" hidden="1"/>
    </xf>
    <xf numFmtId="44" fontId="33" fillId="2" borderId="15" xfId="0" applyNumberFormat="1" applyFont="1" applyFill="1" applyBorder="1" applyAlignment="1" applyProtection="1">
      <alignment horizontal="center" vertical="center"/>
      <protection hidden="1"/>
    </xf>
    <xf numFmtId="44" fontId="33" fillId="11" borderId="17" xfId="1" applyFont="1" applyFill="1" applyBorder="1" applyAlignment="1" applyProtection="1">
      <alignment horizontal="center" vertical="center" wrapText="1"/>
      <protection locked="0" hidden="1"/>
    </xf>
    <xf numFmtId="44" fontId="63" fillId="2" borderId="17" xfId="1" applyFont="1" applyFill="1" applyBorder="1" applyAlignment="1" applyProtection="1">
      <alignment horizontal="center" vertical="center"/>
      <protection hidden="1"/>
    </xf>
    <xf numFmtId="0" fontId="35" fillId="0" borderId="0" xfId="0" applyFont="1" applyAlignment="1">
      <alignment vertical="center" wrapText="1"/>
    </xf>
    <xf numFmtId="0" fontId="34" fillId="0" borderId="0" xfId="0" applyFont="1" applyAlignment="1">
      <alignment vertical="center" wrapText="1"/>
    </xf>
    <xf numFmtId="0" fontId="53" fillId="0" borderId="28" xfId="0" applyFont="1" applyBorder="1" applyAlignment="1" applyProtection="1">
      <alignment horizontal="left" vertical="center" wrapText="1"/>
      <protection hidden="1"/>
    </xf>
    <xf numFmtId="0" fontId="53" fillId="0" borderId="15" xfId="0" applyFont="1" applyBorder="1" applyAlignment="1" applyProtection="1">
      <alignment horizontal="left" vertical="center" wrapText="1"/>
      <protection hidden="1"/>
    </xf>
    <xf numFmtId="44" fontId="53" fillId="11" borderId="15" xfId="1" applyFont="1" applyFill="1" applyBorder="1" applyAlignment="1" applyProtection="1">
      <alignment horizontal="left" vertical="center" wrapText="1"/>
      <protection locked="0" hidden="1"/>
    </xf>
    <xf numFmtId="165" fontId="53" fillId="11" borderId="18" xfId="1" applyNumberFormat="1" applyFont="1" applyFill="1" applyBorder="1" applyAlignment="1" applyProtection="1">
      <alignment horizontal="left" vertical="center" wrapText="1"/>
      <protection locked="0" hidden="1"/>
    </xf>
    <xf numFmtId="44" fontId="53" fillId="2" borderId="32" xfId="1" applyFont="1" applyFill="1" applyBorder="1" applyAlignment="1" applyProtection="1">
      <alignment horizontal="left" vertical="center" wrapText="1"/>
      <protection hidden="1"/>
    </xf>
    <xf numFmtId="44" fontId="53" fillId="11" borderId="18" xfId="1" applyFont="1" applyFill="1" applyBorder="1" applyAlignment="1" applyProtection="1">
      <alignment horizontal="left" vertical="center" wrapText="1"/>
      <protection locked="0" hidden="1"/>
    </xf>
    <xf numFmtId="44" fontId="53" fillId="0" borderId="55" xfId="1" applyFont="1" applyFill="1" applyBorder="1" applyAlignment="1" applyProtection="1">
      <alignment horizontal="left" vertical="center" wrapText="1"/>
      <protection hidden="1"/>
    </xf>
    <xf numFmtId="44" fontId="53" fillId="0" borderId="33" xfId="1" applyFont="1" applyFill="1" applyBorder="1" applyAlignment="1" applyProtection="1">
      <alignment horizontal="left" vertical="center" wrapText="1"/>
      <protection hidden="1"/>
    </xf>
    <xf numFmtId="44" fontId="53" fillId="0" borderId="32" xfId="1" applyFont="1" applyFill="1" applyBorder="1" applyAlignment="1" applyProtection="1">
      <alignment horizontal="left" vertical="center" wrapText="1"/>
      <protection hidden="1"/>
    </xf>
    <xf numFmtId="44" fontId="53" fillId="0" borderId="47" xfId="1" applyFont="1" applyFill="1" applyBorder="1" applyAlignment="1" applyProtection="1">
      <alignment horizontal="left" vertical="center" wrapText="1"/>
      <protection hidden="1"/>
    </xf>
    <xf numFmtId="0" fontId="66" fillId="0" borderId="0" xfId="0" applyFont="1" applyProtection="1">
      <protection hidden="1"/>
    </xf>
    <xf numFmtId="0" fontId="43" fillId="0" borderId="0" xfId="0" applyFont="1" applyAlignment="1" applyProtection="1">
      <alignment horizontal="left" vertical="top" wrapText="1"/>
      <protection hidden="1"/>
    </xf>
    <xf numFmtId="0" fontId="66" fillId="0" borderId="0" xfId="0" applyFont="1" applyAlignment="1" applyProtection="1">
      <alignment vertical="center"/>
      <protection hidden="1"/>
    </xf>
    <xf numFmtId="44" fontId="66" fillId="0" borderId="0" xfId="0" applyNumberFormat="1" applyFont="1" applyProtection="1">
      <protection hidden="1"/>
    </xf>
    <xf numFmtId="0" fontId="67" fillId="0" borderId="0" xfId="0" applyFont="1" applyAlignment="1" applyProtection="1">
      <alignment horizontal="center" vertical="center" wrapText="1"/>
      <protection hidden="1"/>
    </xf>
    <xf numFmtId="0" fontId="42" fillId="0" borderId="0" xfId="0" applyFont="1" applyAlignment="1" applyProtection="1">
      <alignment horizontal="center" wrapText="1"/>
      <protection hidden="1"/>
    </xf>
    <xf numFmtId="0" fontId="42" fillId="0" borderId="0" xfId="0" applyFont="1" applyAlignment="1" applyProtection="1">
      <alignment vertical="center" wrapText="1"/>
      <protection hidden="1"/>
    </xf>
    <xf numFmtId="0" fontId="68" fillId="0" borderId="0" xfId="0" applyFont="1" applyAlignment="1">
      <alignment horizontal="center" vertical="center"/>
    </xf>
    <xf numFmtId="0" fontId="63" fillId="0" borderId="0" xfId="0" applyFont="1" applyAlignment="1" applyProtection="1">
      <alignment horizontal="left" vertical="center" wrapText="1"/>
      <protection hidden="1"/>
    </xf>
    <xf numFmtId="44" fontId="63" fillId="0" borderId="0" xfId="1" applyFont="1" applyFill="1" applyBorder="1" applyAlignment="1" applyProtection="1">
      <alignment horizontal="left" vertical="center" wrapText="1"/>
      <protection locked="0" hidden="1"/>
    </xf>
    <xf numFmtId="165" fontId="63" fillId="0" borderId="0" xfId="1" applyNumberFormat="1" applyFont="1" applyFill="1" applyBorder="1" applyAlignment="1" applyProtection="1">
      <alignment horizontal="left" vertical="center" wrapText="1"/>
      <protection locked="0" hidden="1"/>
    </xf>
    <xf numFmtId="0" fontId="54" fillId="11" borderId="69" xfId="0" applyFont="1" applyFill="1" applyBorder="1" applyAlignment="1" applyProtection="1">
      <alignment horizontal="center" vertical="center" wrapText="1"/>
      <protection hidden="1"/>
    </xf>
    <xf numFmtId="167" fontId="54" fillId="0" borderId="30" xfId="0" applyNumberFormat="1" applyFont="1" applyBorder="1" applyAlignment="1" applyProtection="1">
      <alignment horizontal="center" vertical="center" wrapText="1"/>
      <protection hidden="1"/>
    </xf>
    <xf numFmtId="0" fontId="33" fillId="0" borderId="70" xfId="0" applyFont="1" applyBorder="1" applyAlignment="1" applyProtection="1">
      <alignment wrapText="1"/>
      <protection hidden="1"/>
    </xf>
    <xf numFmtId="167" fontId="33" fillId="0" borderId="15" xfId="0" applyNumberFormat="1" applyFont="1" applyBorder="1" applyAlignment="1" applyProtection="1">
      <alignment wrapText="1"/>
      <protection hidden="1"/>
    </xf>
    <xf numFmtId="44" fontId="63" fillId="0" borderId="0" xfId="1" applyFont="1" applyFill="1" applyBorder="1" applyAlignment="1" applyProtection="1">
      <alignment horizontal="left" vertical="center" wrapText="1"/>
      <protection hidden="1"/>
    </xf>
    <xf numFmtId="0" fontId="54" fillId="0" borderId="0" xfId="0" applyFont="1" applyAlignment="1" applyProtection="1">
      <alignment horizontal="center" vertical="center" wrapText="1"/>
      <protection hidden="1"/>
    </xf>
    <xf numFmtId="167" fontId="54" fillId="0" borderId="0" xfId="0" applyNumberFormat="1" applyFont="1" applyAlignment="1" applyProtection="1">
      <alignment horizontal="center" vertical="center" wrapText="1"/>
      <protection hidden="1"/>
    </xf>
    <xf numFmtId="0" fontId="63" fillId="0" borderId="9" xfId="0" applyFont="1" applyBorder="1" applyAlignment="1" applyProtection="1">
      <alignment horizontal="left" vertical="center" wrapText="1"/>
      <protection hidden="1"/>
    </xf>
    <xf numFmtId="0" fontId="63" fillId="0" borderId="17" xfId="0" applyFont="1" applyBorder="1" applyAlignment="1" applyProtection="1">
      <alignment horizontal="left" vertical="center" wrapText="1"/>
      <protection hidden="1"/>
    </xf>
    <xf numFmtId="0" fontId="68" fillId="14" borderId="63" xfId="0" applyFont="1" applyFill="1" applyBorder="1" applyAlignment="1">
      <alignment horizontal="center" vertical="center"/>
    </xf>
    <xf numFmtId="0" fontId="69" fillId="16" borderId="9" xfId="0" applyFont="1" applyFill="1" applyBorder="1" applyAlignment="1" applyProtection="1">
      <alignment horizontal="center" vertical="center" wrapText="1"/>
      <protection hidden="1"/>
    </xf>
    <xf numFmtId="14" fontId="69" fillId="16" borderId="10" xfId="0" applyNumberFormat="1" applyFont="1" applyFill="1" applyBorder="1" applyAlignment="1" applyProtection="1">
      <alignment horizontal="center" vertical="center" wrapText="1"/>
      <protection hidden="1"/>
    </xf>
    <xf numFmtId="14" fontId="35" fillId="17" borderId="9" xfId="0" applyNumberFormat="1" applyFont="1" applyFill="1" applyBorder="1" applyAlignment="1" applyProtection="1">
      <alignment wrapText="1"/>
      <protection hidden="1"/>
    </xf>
    <xf numFmtId="0" fontId="33" fillId="17" borderId="9" xfId="0" applyFont="1" applyFill="1" applyBorder="1" applyAlignment="1" applyProtection="1">
      <alignment wrapText="1"/>
      <protection hidden="1"/>
    </xf>
    <xf numFmtId="0" fontId="33" fillId="17" borderId="13" xfId="0" applyFont="1" applyFill="1" applyBorder="1" applyAlignment="1" applyProtection="1">
      <alignment wrapText="1"/>
      <protection hidden="1"/>
    </xf>
    <xf numFmtId="44" fontId="63" fillId="4" borderId="32" xfId="1" applyFont="1" applyFill="1" applyBorder="1" applyAlignment="1" applyProtection="1">
      <alignment horizontal="left" vertical="center" wrapText="1"/>
      <protection hidden="1"/>
    </xf>
    <xf numFmtId="44" fontId="63" fillId="4" borderId="33" xfId="1" applyFont="1" applyFill="1" applyBorder="1" applyAlignment="1" applyProtection="1">
      <alignment horizontal="left" vertical="center" wrapText="1"/>
      <protection hidden="1"/>
    </xf>
    <xf numFmtId="44" fontId="63" fillId="4" borderId="47" xfId="1" applyFont="1" applyFill="1" applyBorder="1" applyAlignment="1" applyProtection="1">
      <alignment horizontal="left" vertical="center" wrapText="1"/>
      <protection hidden="1"/>
    </xf>
    <xf numFmtId="0" fontId="63" fillId="4" borderId="41" xfId="0" applyFont="1" applyFill="1" applyBorder="1" applyAlignment="1" applyProtection="1">
      <alignment horizontal="right" vertical="center" wrapText="1"/>
      <protection hidden="1"/>
    </xf>
    <xf numFmtId="0" fontId="63" fillId="4" borderId="37" xfId="0" applyFont="1" applyFill="1" applyBorder="1" applyAlignment="1" applyProtection="1">
      <alignment horizontal="right" vertical="center" wrapText="1"/>
      <protection hidden="1"/>
    </xf>
    <xf numFmtId="44" fontId="52" fillId="18" borderId="17" xfId="0" applyNumberFormat="1" applyFont="1" applyFill="1" applyBorder="1" applyAlignment="1" applyProtection="1">
      <alignment horizontal="left" vertical="center"/>
      <protection locked="0"/>
    </xf>
    <xf numFmtId="44" fontId="52" fillId="4" borderId="17" xfId="0" applyNumberFormat="1" applyFont="1" applyFill="1" applyBorder="1" applyAlignment="1" applyProtection="1">
      <alignment horizontal="left" vertical="center"/>
      <protection locked="0"/>
    </xf>
    <xf numFmtId="0" fontId="63" fillId="18" borderId="28" xfId="0" applyFont="1" applyFill="1" applyBorder="1" applyAlignment="1" applyProtection="1">
      <alignment horizontal="left" vertical="center" wrapText="1"/>
      <protection locked="0" hidden="1"/>
    </xf>
    <xf numFmtId="0" fontId="63" fillId="18" borderId="15" xfId="0" applyFont="1" applyFill="1" applyBorder="1" applyAlignment="1" applyProtection="1">
      <alignment horizontal="left" vertical="center" wrapText="1"/>
      <protection locked="0" hidden="1"/>
    </xf>
    <xf numFmtId="44" fontId="63" fillId="18" borderId="15" xfId="1" applyFont="1" applyFill="1" applyBorder="1" applyAlignment="1" applyProtection="1">
      <alignment horizontal="left" vertical="center" wrapText="1"/>
      <protection locked="0" hidden="1"/>
    </xf>
    <xf numFmtId="165" fontId="63" fillId="18" borderId="18" xfId="1" applyNumberFormat="1" applyFont="1" applyFill="1" applyBorder="1" applyAlignment="1" applyProtection="1">
      <alignment horizontal="left" vertical="center" wrapText="1"/>
      <protection locked="0" hidden="1"/>
    </xf>
    <xf numFmtId="0" fontId="63" fillId="18" borderId="9" xfId="0" applyFont="1" applyFill="1" applyBorder="1" applyAlignment="1" applyProtection="1">
      <alignment horizontal="left" vertical="center" wrapText="1"/>
      <protection locked="0" hidden="1"/>
    </xf>
    <xf numFmtId="44" fontId="63" fillId="18" borderId="17" xfId="1" applyFont="1" applyFill="1" applyBorder="1" applyAlignment="1" applyProtection="1">
      <alignment horizontal="left" vertical="center" wrapText="1"/>
      <protection locked="0" hidden="1"/>
    </xf>
    <xf numFmtId="165" fontId="63" fillId="18" borderId="11" xfId="1" applyNumberFormat="1" applyFont="1" applyFill="1" applyBorder="1" applyAlignment="1" applyProtection="1">
      <alignment horizontal="left" vertical="center" wrapText="1"/>
      <protection locked="0" hidden="1"/>
    </xf>
    <xf numFmtId="44" fontId="63" fillId="18" borderId="18" xfId="1" applyFont="1" applyFill="1" applyBorder="1" applyAlignment="1" applyProtection="1">
      <alignment horizontal="left" vertical="center" wrapText="1"/>
      <protection locked="0" hidden="1"/>
    </xf>
    <xf numFmtId="0" fontId="63" fillId="18" borderId="17" xfId="0" applyFont="1" applyFill="1" applyBorder="1" applyAlignment="1" applyProtection="1">
      <alignment horizontal="left" vertical="center" wrapText="1"/>
      <protection locked="0" hidden="1"/>
    </xf>
    <xf numFmtId="44" fontId="63" fillId="18" borderId="10" xfId="1" applyFont="1" applyFill="1" applyBorder="1" applyAlignment="1" applyProtection="1">
      <alignment horizontal="left" vertical="center" wrapText="1"/>
      <protection locked="0" hidden="1"/>
    </xf>
    <xf numFmtId="0" fontId="63" fillId="18" borderId="13" xfId="0" applyFont="1" applyFill="1" applyBorder="1" applyAlignment="1" applyProtection="1">
      <alignment horizontal="left" vertical="center" wrapText="1"/>
      <protection locked="0" hidden="1"/>
    </xf>
    <xf numFmtId="0" fontId="63" fillId="18" borderId="27" xfId="0" applyFont="1" applyFill="1" applyBorder="1" applyAlignment="1" applyProtection="1">
      <alignment horizontal="left" vertical="center" wrapText="1"/>
      <protection locked="0" hidden="1"/>
    </xf>
    <xf numFmtId="44" fontId="63" fillId="18" borderId="66" xfId="1" applyFont="1" applyFill="1" applyBorder="1" applyAlignment="1" applyProtection="1">
      <alignment horizontal="left" vertical="center" wrapText="1"/>
      <protection locked="0" hidden="1"/>
    </xf>
    <xf numFmtId="0" fontId="52" fillId="0" borderId="0" xfId="0" applyFont="1" applyAlignment="1" applyProtection="1">
      <alignment horizontal="left" vertical="center"/>
      <protection locked="0"/>
    </xf>
    <xf numFmtId="0" fontId="70" fillId="0" borderId="0" xfId="0" applyFont="1" applyAlignment="1">
      <alignment horizontal="center" vertical="center"/>
    </xf>
    <xf numFmtId="0" fontId="68" fillId="0" borderId="0" xfId="0" applyFont="1" applyAlignment="1" applyProtection="1">
      <alignment horizontal="center" vertical="center"/>
      <protection hidden="1"/>
    </xf>
    <xf numFmtId="0" fontId="42" fillId="15" borderId="17" xfId="0" applyFont="1" applyFill="1" applyBorder="1" applyAlignment="1" applyProtection="1">
      <alignment horizontal="left" vertical="center" wrapText="1"/>
      <protection hidden="1"/>
    </xf>
    <xf numFmtId="0" fontId="42" fillId="0" borderId="0" xfId="0" applyFont="1" applyAlignment="1" applyProtection="1">
      <alignment horizontal="left" vertical="center" wrapText="1"/>
      <protection hidden="1"/>
    </xf>
    <xf numFmtId="0" fontId="52" fillId="0" borderId="0" xfId="0" applyFont="1" applyAlignment="1" applyProtection="1">
      <alignment horizontal="left" vertical="center"/>
      <protection hidden="1"/>
    </xf>
    <xf numFmtId="14" fontId="52" fillId="0" borderId="0" xfId="0" applyNumberFormat="1" applyFont="1" applyAlignment="1" applyProtection="1">
      <alignment horizontal="left" vertical="center" wrapText="1"/>
      <protection hidden="1"/>
    </xf>
    <xf numFmtId="0" fontId="71" fillId="0" borderId="0" xfId="2" applyFont="1" applyFill="1" applyBorder="1" applyAlignment="1" applyProtection="1">
      <alignment horizontal="left" vertical="center"/>
      <protection hidden="1"/>
    </xf>
    <xf numFmtId="0" fontId="72" fillId="0" borderId="0" xfId="2" applyFont="1" applyFill="1" applyBorder="1" applyAlignment="1" applyProtection="1">
      <alignment horizontal="left" vertical="center"/>
      <protection hidden="1"/>
    </xf>
    <xf numFmtId="0" fontId="42" fillId="15" borderId="11" xfId="0" applyFont="1" applyFill="1" applyBorder="1" applyAlignment="1" applyProtection="1">
      <alignment horizontal="left" vertical="center" wrapText="1"/>
      <protection hidden="1"/>
    </xf>
    <xf numFmtId="0" fontId="33" fillId="0" borderId="0" xfId="0" applyFont="1" applyAlignment="1" applyProtection="1">
      <alignment horizontal="left"/>
      <protection hidden="1"/>
    </xf>
    <xf numFmtId="0" fontId="33" fillId="0" borderId="11" xfId="0" applyFont="1" applyBorder="1" applyAlignment="1" applyProtection="1">
      <alignment horizontal="left"/>
      <protection hidden="1"/>
    </xf>
    <xf numFmtId="0" fontId="33" fillId="0" borderId="29" xfId="0" applyFont="1" applyBorder="1" applyAlignment="1" applyProtection="1">
      <alignment horizontal="left"/>
      <protection hidden="1"/>
    </xf>
    <xf numFmtId="0" fontId="68" fillId="4" borderId="0" xfId="0" applyFont="1" applyFill="1" applyAlignment="1" applyProtection="1">
      <alignment horizontal="center" wrapText="1"/>
      <protection hidden="1"/>
    </xf>
    <xf numFmtId="0" fontId="61" fillId="16" borderId="0" xfId="0" applyFont="1" applyFill="1" applyAlignment="1" applyProtection="1">
      <alignment horizontal="center" wrapText="1"/>
      <protection hidden="1"/>
    </xf>
    <xf numFmtId="0" fontId="63" fillId="15" borderId="64" xfId="0" applyFont="1" applyFill="1" applyBorder="1" applyAlignment="1">
      <alignment horizontal="left" vertical="center" wrapText="1"/>
    </xf>
    <xf numFmtId="0" fontId="63" fillId="15" borderId="9" xfId="0" applyFont="1" applyFill="1" applyBorder="1" applyAlignment="1">
      <alignment horizontal="left" vertical="center" wrapText="1"/>
    </xf>
    <xf numFmtId="0" fontId="63" fillId="15" borderId="13" xfId="0" applyFont="1" applyFill="1" applyBorder="1" applyAlignment="1">
      <alignment horizontal="left" vertical="center" wrapText="1"/>
    </xf>
    <xf numFmtId="0" fontId="63" fillId="15" borderId="65" xfId="0" applyFont="1" applyFill="1" applyBorder="1" applyAlignment="1">
      <alignment horizontal="left" vertical="center" wrapText="1"/>
    </xf>
    <xf numFmtId="0" fontId="63" fillId="15" borderId="17" xfId="0" applyFont="1" applyFill="1" applyBorder="1" applyAlignment="1">
      <alignment horizontal="left" vertical="center" wrapText="1"/>
    </xf>
    <xf numFmtId="0" fontId="63" fillId="15" borderId="27" xfId="0" applyFont="1" applyFill="1" applyBorder="1" applyAlignment="1">
      <alignment horizontal="left" vertical="center" wrapText="1"/>
    </xf>
    <xf numFmtId="14" fontId="63" fillId="4" borderId="67" xfId="0" applyNumberFormat="1" applyFont="1" applyFill="1" applyBorder="1" applyAlignment="1" applyProtection="1">
      <alignment horizontal="right" vertical="top" wrapText="1"/>
      <protection hidden="1"/>
    </xf>
    <xf numFmtId="0" fontId="54" fillId="0" borderId="0" xfId="0" applyFont="1" applyProtection="1">
      <protection hidden="1"/>
    </xf>
    <xf numFmtId="0" fontId="38" fillId="0" borderId="0" xfId="0" applyFont="1" applyAlignment="1" applyProtection="1">
      <alignment horizontal="center" vertical="center"/>
      <protection locked="0"/>
      <extLst>
        <ext xmlns:xfpb="http://schemas.microsoft.com/office/spreadsheetml/2022/featurepropertybag" uri="{C7286773-470A-42A8-94C5-96B5CB345126}">
          <xfpb:xfComplement i="0"/>
        </ext>
      </extLst>
    </xf>
    <xf numFmtId="0" fontId="61" fillId="16" borderId="0" xfId="0" applyFont="1" applyFill="1" applyAlignment="1" applyProtection="1">
      <alignment horizontal="center" vertical="center" wrapText="1"/>
      <protection hidden="1"/>
    </xf>
    <xf numFmtId="0" fontId="33" fillId="11" borderId="17" xfId="0" applyFont="1" applyFill="1" applyBorder="1" applyProtection="1">
      <protection locked="0"/>
    </xf>
    <xf numFmtId="0" fontId="73" fillId="0" borderId="0" xfId="0" applyFont="1"/>
    <xf numFmtId="0" fontId="38" fillId="0" borderId="0" xfId="0" applyFont="1" applyAlignment="1">
      <alignment horizontal="left" vertical="center" wrapText="1"/>
    </xf>
    <xf numFmtId="0" fontId="38" fillId="0" borderId="0" xfId="0" applyFont="1" applyAlignment="1">
      <alignment horizontal="center" vertical="center" wrapText="1"/>
    </xf>
    <xf numFmtId="0" fontId="38" fillId="0" borderId="0" xfId="0" applyFont="1" applyAlignment="1">
      <alignment horizontal="left" wrapText="1"/>
    </xf>
    <xf numFmtId="0" fontId="38" fillId="0" borderId="0" xfId="0" applyFont="1" applyAlignment="1">
      <alignment horizontal="left" vertical="top" wrapText="1"/>
    </xf>
    <xf numFmtId="0" fontId="73" fillId="0" borderId="0" xfId="0" applyFont="1" applyAlignment="1">
      <alignment horizontal="left"/>
    </xf>
    <xf numFmtId="0" fontId="33" fillId="0" borderId="0" xfId="0" applyFont="1" applyAlignment="1" applyProtection="1">
      <alignment horizontal="left" vertical="top" wrapText="1"/>
      <protection locked="0"/>
    </xf>
    <xf numFmtId="0" fontId="33" fillId="11" borderId="17" xfId="0" applyFont="1" applyFill="1" applyBorder="1" applyAlignment="1" applyProtection="1">
      <alignment horizontal="center" vertical="center" wrapText="1"/>
      <protection locked="0"/>
    </xf>
    <xf numFmtId="0" fontId="33" fillId="11" borderId="17" xfId="0" applyFont="1" applyFill="1" applyBorder="1" applyAlignment="1" applyProtection="1">
      <alignment horizontal="left" vertical="center" wrapText="1"/>
      <protection locked="0"/>
    </xf>
    <xf numFmtId="0" fontId="33" fillId="11" borderId="60" xfId="0" applyFont="1" applyFill="1" applyBorder="1" applyAlignment="1" applyProtection="1">
      <alignment horizontal="left" vertical="center" wrapText="1"/>
      <protection locked="0"/>
    </xf>
    <xf numFmtId="9" fontId="33" fillId="11" borderId="17" xfId="6" applyFont="1" applyFill="1" applyBorder="1" applyAlignment="1" applyProtection="1">
      <alignment horizontal="center" vertical="center" wrapText="1"/>
      <protection locked="0"/>
    </xf>
    <xf numFmtId="0" fontId="12" fillId="0" borderId="0" xfId="0" applyFont="1" applyProtection="1">
      <protection hidden="1"/>
    </xf>
    <xf numFmtId="0" fontId="3" fillId="0" borderId="0" xfId="0" applyFont="1" applyProtection="1">
      <protection hidden="1"/>
    </xf>
    <xf numFmtId="0" fontId="12" fillId="0" borderId="5" xfId="0" applyFont="1" applyBorder="1" applyProtection="1">
      <protection hidden="1"/>
    </xf>
    <xf numFmtId="10" fontId="12" fillId="0" borderId="5" xfId="0" applyNumberFormat="1" applyFont="1" applyBorder="1" applyAlignment="1" applyProtection="1">
      <alignment horizontal="center"/>
      <protection hidden="1"/>
    </xf>
    <xf numFmtId="10" fontId="3" fillId="0" borderId="0" xfId="0" applyNumberFormat="1" applyFont="1" applyAlignment="1" applyProtection="1">
      <alignment horizontal="right"/>
      <protection hidden="1"/>
    </xf>
    <xf numFmtId="0" fontId="12" fillId="0" borderId="0" xfId="0" applyFont="1" applyAlignment="1" applyProtection="1">
      <alignment horizontal="right" vertical="center"/>
      <protection hidden="1"/>
    </xf>
    <xf numFmtId="0" fontId="1" fillId="0" borderId="0" xfId="0" applyFont="1" applyAlignment="1" applyProtection="1">
      <alignment horizontal="center"/>
      <protection hidden="1"/>
    </xf>
    <xf numFmtId="0" fontId="6" fillId="0" borderId="0" xfId="0" applyFont="1" applyAlignment="1" applyProtection="1">
      <alignment horizontal="left" vertical="center"/>
      <protection hidden="1"/>
    </xf>
    <xf numFmtId="0" fontId="3" fillId="0" borderId="0" xfId="0" applyFont="1" applyAlignment="1" applyProtection="1">
      <alignment horizontal="center" vertical="center"/>
      <protection hidden="1"/>
    </xf>
    <xf numFmtId="0" fontId="7" fillId="2" borderId="17" xfId="0" applyFont="1" applyFill="1" applyBorder="1" applyAlignment="1" applyProtection="1">
      <alignment horizontal="right" vertical="center"/>
      <protection hidden="1"/>
    </xf>
    <xf numFmtId="44" fontId="7" fillId="2" borderId="11" xfId="1" applyFont="1" applyFill="1" applyBorder="1" applyAlignment="1" applyProtection="1">
      <alignment horizontal="center" vertical="center"/>
      <protection hidden="1"/>
    </xf>
    <xf numFmtId="44" fontId="7" fillId="2" borderId="17" xfId="1" applyFont="1" applyFill="1" applyBorder="1" applyAlignment="1" applyProtection="1">
      <alignment horizontal="center" vertical="center"/>
      <protection hidden="1"/>
    </xf>
    <xf numFmtId="44" fontId="7" fillId="0" borderId="0" xfId="1" applyFont="1" applyFill="1" applyBorder="1" applyAlignment="1" applyProtection="1">
      <alignment horizontal="center" vertical="center"/>
      <protection hidden="1"/>
    </xf>
    <xf numFmtId="44" fontId="7" fillId="0" borderId="11" xfId="1" applyFont="1" applyFill="1" applyBorder="1" applyAlignment="1" applyProtection="1">
      <alignment horizontal="center" vertical="center"/>
      <protection hidden="1"/>
    </xf>
    <xf numFmtId="44" fontId="7" fillId="0" borderId="17" xfId="1" applyFont="1" applyFill="1" applyBorder="1" applyAlignment="1" applyProtection="1">
      <alignment horizontal="center" vertical="center"/>
      <protection hidden="1"/>
    </xf>
    <xf numFmtId="0" fontId="8" fillId="0" borderId="0" xfId="0" applyFont="1" applyAlignment="1" applyProtection="1">
      <alignment horizontal="center" vertical="top" wrapText="1"/>
      <protection hidden="1"/>
    </xf>
    <xf numFmtId="0" fontId="8" fillId="0" borderId="0" xfId="0" applyFont="1" applyAlignment="1" applyProtection="1">
      <alignment horizontal="left" vertical="top" wrapText="1"/>
      <protection hidden="1"/>
    </xf>
    <xf numFmtId="0" fontId="3" fillId="0" borderId="0" xfId="0" applyFont="1" applyAlignment="1" applyProtection="1">
      <alignment horizontal="left"/>
      <protection hidden="1"/>
    </xf>
    <xf numFmtId="7" fontId="7" fillId="19" borderId="11" xfId="1" applyNumberFormat="1" applyFont="1" applyFill="1" applyBorder="1" applyAlignment="1" applyProtection="1">
      <alignment horizontal="center" vertical="center"/>
      <protection hidden="1"/>
    </xf>
    <xf numFmtId="7" fontId="7" fillId="19" borderId="17" xfId="1" applyNumberFormat="1" applyFont="1" applyFill="1" applyBorder="1" applyAlignment="1" applyProtection="1">
      <alignment horizontal="center" vertical="center"/>
      <protection hidden="1"/>
    </xf>
    <xf numFmtId="0" fontId="6" fillId="2" borderId="17" xfId="0" applyFont="1" applyFill="1" applyBorder="1" applyAlignment="1" applyProtection="1">
      <alignment horizontal="right" vertical="center"/>
      <protection hidden="1"/>
    </xf>
    <xf numFmtId="44" fontId="6" fillId="2" borderId="11" xfId="1" applyFont="1" applyFill="1" applyBorder="1" applyAlignment="1" applyProtection="1">
      <alignment horizontal="left" vertical="center"/>
      <protection hidden="1"/>
    </xf>
    <xf numFmtId="44" fontId="6" fillId="2" borderId="17" xfId="1" applyFont="1" applyFill="1" applyBorder="1" applyAlignment="1" applyProtection="1">
      <alignment horizontal="left" vertical="center"/>
      <protection hidden="1"/>
    </xf>
    <xf numFmtId="44" fontId="6" fillId="0" borderId="0" xfId="1" applyFont="1" applyFill="1" applyBorder="1" applyAlignment="1" applyProtection="1">
      <alignment horizontal="left" vertical="center"/>
      <protection hidden="1"/>
    </xf>
    <xf numFmtId="0" fontId="3" fillId="4" borderId="0" xfId="0" applyFont="1" applyFill="1" applyProtection="1">
      <protection hidden="1"/>
    </xf>
    <xf numFmtId="0" fontId="3" fillId="0" borderId="0" xfId="0" applyFont="1" applyAlignment="1" applyProtection="1">
      <alignment vertical="top" wrapText="1"/>
      <protection hidden="1"/>
    </xf>
    <xf numFmtId="0" fontId="6" fillId="0" borderId="0" xfId="0" applyFont="1" applyAlignment="1" applyProtection="1">
      <alignment horizontal="left" vertical="top" wrapText="1"/>
      <protection hidden="1"/>
    </xf>
    <xf numFmtId="0" fontId="3" fillId="0" borderId="0" xfId="0" applyFont="1" applyAlignment="1" applyProtection="1">
      <alignment horizontal="centerContinuous" wrapText="1"/>
      <protection hidden="1"/>
    </xf>
    <xf numFmtId="0" fontId="3" fillId="0" borderId="0" xfId="0" applyFont="1" applyAlignment="1" applyProtection="1">
      <alignment horizontal="centerContinuous"/>
      <protection hidden="1"/>
    </xf>
    <xf numFmtId="0" fontId="2" fillId="0" borderId="0" xfId="0" applyFont="1" applyAlignment="1" applyProtection="1">
      <alignment vertical="top" wrapText="1"/>
      <protection hidden="1"/>
    </xf>
    <xf numFmtId="0" fontId="12" fillId="0" borderId="0" xfId="0" applyFont="1" applyAlignment="1" applyProtection="1">
      <alignment horizontal="center" vertical="center"/>
      <protection hidden="1"/>
    </xf>
    <xf numFmtId="0" fontId="21" fillId="0" borderId="0" xfId="0" applyFont="1" applyProtection="1">
      <protection hidden="1"/>
    </xf>
    <xf numFmtId="0" fontId="21" fillId="0" borderId="0" xfId="0" applyFont="1" applyAlignment="1" applyProtection="1">
      <alignment horizontal="center" vertical="center"/>
      <protection hidden="1"/>
    </xf>
    <xf numFmtId="0" fontId="6" fillId="11" borderId="17" xfId="0" applyFont="1" applyFill="1" applyBorder="1" applyAlignment="1" applyProtection="1">
      <alignment horizontal="center" vertical="center"/>
      <protection locked="0" hidden="1"/>
    </xf>
    <xf numFmtId="0" fontId="73" fillId="0" borderId="0" xfId="0" applyFont="1" applyAlignment="1" applyProtection="1">
      <alignment wrapText="1"/>
      <protection hidden="1"/>
    </xf>
    <xf numFmtId="0" fontId="76" fillId="0" borderId="0" xfId="0" applyFont="1" applyAlignment="1" applyProtection="1">
      <alignment horizontal="left" vertical="center"/>
      <protection locked="0"/>
    </xf>
    <xf numFmtId="167" fontId="60" fillId="0" borderId="0" xfId="0" applyNumberFormat="1" applyFont="1" applyAlignment="1">
      <alignment horizontal="center" vertical="center"/>
    </xf>
    <xf numFmtId="14" fontId="62" fillId="0" borderId="0" xfId="0" applyNumberFormat="1" applyFont="1" applyAlignment="1" applyProtection="1">
      <alignment horizontal="center" vertical="center"/>
      <protection hidden="1"/>
    </xf>
    <xf numFmtId="44" fontId="66" fillId="0" borderId="0" xfId="0" applyNumberFormat="1" applyFont="1" applyAlignment="1" applyProtection="1">
      <alignment vertical="center"/>
      <protection hidden="1"/>
    </xf>
    <xf numFmtId="0" fontId="67" fillId="0" borderId="0" xfId="0" applyFont="1" applyAlignment="1" applyProtection="1">
      <alignment vertical="center"/>
      <protection hidden="1"/>
    </xf>
    <xf numFmtId="0" fontId="70" fillId="0" borderId="0" xfId="0" applyFont="1" applyAlignment="1" applyProtection="1">
      <alignment vertical="center"/>
      <protection hidden="1"/>
    </xf>
    <xf numFmtId="0" fontId="67" fillId="0" borderId="0" xfId="0" applyFont="1" applyAlignment="1" applyProtection="1">
      <alignment horizontal="center" vertical="center"/>
      <protection hidden="1"/>
    </xf>
    <xf numFmtId="0" fontId="70" fillId="0" borderId="0" xfId="0" applyFont="1" applyAlignment="1" applyProtection="1">
      <alignment horizontal="center" vertical="center"/>
      <protection hidden="1"/>
    </xf>
    <xf numFmtId="14" fontId="63" fillId="18" borderId="71" xfId="0" applyNumberFormat="1" applyFont="1" applyFill="1" applyBorder="1" applyAlignment="1" applyProtection="1">
      <alignment horizontal="left" vertical="center" wrapText="1"/>
      <protection locked="0" hidden="1"/>
    </xf>
    <xf numFmtId="10" fontId="63" fillId="18" borderId="14" xfId="0" applyNumberFormat="1" applyFont="1" applyFill="1" applyBorder="1" applyAlignment="1" applyProtection="1">
      <alignment horizontal="right" vertical="center" wrapText="1"/>
      <protection locked="0" hidden="1"/>
    </xf>
    <xf numFmtId="10" fontId="63" fillId="18" borderId="14" xfId="1" applyNumberFormat="1" applyFont="1" applyFill="1" applyBorder="1" applyAlignment="1" applyProtection="1">
      <alignment horizontal="right" vertical="center" wrapText="1"/>
      <protection locked="0" hidden="1"/>
    </xf>
    <xf numFmtId="0" fontId="10" fillId="0" borderId="0" xfId="0" quotePrefix="1" applyFont="1" applyAlignment="1">
      <alignment horizontal="right"/>
    </xf>
    <xf numFmtId="0" fontId="38" fillId="0" borderId="0" xfId="0" applyFont="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33" fillId="0" borderId="29" xfId="0" applyFont="1" applyBorder="1" applyAlignment="1" applyProtection="1">
      <alignment horizontal="left"/>
      <protection hidden="1"/>
    </xf>
    <xf numFmtId="0" fontId="33" fillId="0" borderId="37" xfId="0" applyFont="1" applyBorder="1" applyAlignment="1" applyProtection="1">
      <alignment horizontal="left"/>
      <protection hidden="1"/>
    </xf>
    <xf numFmtId="0" fontId="68" fillId="14" borderId="18" xfId="0" applyFont="1" applyFill="1" applyBorder="1" applyAlignment="1" applyProtection="1">
      <alignment horizontal="center" vertical="center"/>
      <protection hidden="1"/>
    </xf>
    <xf numFmtId="0" fontId="68" fillId="14" borderId="23" xfId="0" applyFont="1" applyFill="1" applyBorder="1" applyAlignment="1" applyProtection="1">
      <alignment horizontal="center" vertical="center"/>
      <protection hidden="1"/>
    </xf>
    <xf numFmtId="0" fontId="33" fillId="0" borderId="11" xfId="0" applyFont="1" applyBorder="1" applyAlignment="1" applyProtection="1">
      <alignment horizontal="left"/>
      <protection hidden="1"/>
    </xf>
    <xf numFmtId="49" fontId="63" fillId="18" borderId="17" xfId="0" applyNumberFormat="1" applyFont="1" applyFill="1" applyBorder="1" applyAlignment="1" applyProtection="1">
      <alignment horizontal="left" vertical="center"/>
      <protection locked="0" hidden="1"/>
    </xf>
    <xf numFmtId="170" fontId="63" fillId="18" borderId="17" xfId="0" applyNumberFormat="1" applyFont="1" applyFill="1" applyBorder="1" applyAlignment="1" applyProtection="1">
      <alignment horizontal="left" vertical="center"/>
      <protection locked="0" hidden="1"/>
    </xf>
    <xf numFmtId="49" fontId="63" fillId="18" borderId="11" xfId="0" applyNumberFormat="1" applyFont="1" applyFill="1" applyBorder="1" applyAlignment="1" applyProtection="1">
      <alignment horizontal="left" vertical="center"/>
      <protection locked="0" hidden="1"/>
    </xf>
    <xf numFmtId="49" fontId="63" fillId="18" borderId="29" xfId="0" applyNumberFormat="1" applyFont="1" applyFill="1" applyBorder="1" applyAlignment="1" applyProtection="1">
      <alignment horizontal="left" vertical="center"/>
      <protection locked="0" hidden="1"/>
    </xf>
    <xf numFmtId="49" fontId="63" fillId="18" borderId="37" xfId="0" applyNumberFormat="1" applyFont="1" applyFill="1" applyBorder="1" applyAlignment="1" applyProtection="1">
      <alignment horizontal="left" vertical="center"/>
      <protection locked="0" hidden="1"/>
    </xf>
    <xf numFmtId="0" fontId="12" fillId="0" borderId="0" xfId="0" applyFont="1" applyProtection="1">
      <protection hidden="1"/>
    </xf>
    <xf numFmtId="0" fontId="12" fillId="0" borderId="0" xfId="0" applyFont="1" applyAlignment="1" applyProtection="1">
      <alignment horizontal="right"/>
      <protection hidden="1"/>
    </xf>
    <xf numFmtId="0" fontId="6" fillId="19" borderId="1" xfId="0" applyFont="1" applyFill="1" applyBorder="1" applyAlignment="1" applyProtection="1">
      <alignment horizontal="center" vertical="center"/>
      <protection hidden="1"/>
    </xf>
    <xf numFmtId="0" fontId="6" fillId="19" borderId="2" xfId="0" applyFont="1" applyFill="1" applyBorder="1" applyAlignment="1" applyProtection="1">
      <alignment horizontal="center" vertical="center"/>
      <protection hidden="1"/>
    </xf>
    <xf numFmtId="0" fontId="6" fillId="19" borderId="3" xfId="0" applyFont="1" applyFill="1" applyBorder="1" applyAlignment="1" applyProtection="1">
      <alignment horizontal="center" vertical="center"/>
      <protection hidden="1"/>
    </xf>
    <xf numFmtId="0" fontId="6" fillId="19" borderId="4" xfId="0" applyFont="1" applyFill="1" applyBorder="1" applyAlignment="1" applyProtection="1">
      <alignment horizontal="center" vertical="center"/>
      <protection hidden="1"/>
    </xf>
    <xf numFmtId="0" fontId="6" fillId="19" borderId="5" xfId="0" applyFont="1" applyFill="1" applyBorder="1" applyAlignment="1" applyProtection="1">
      <alignment horizontal="center" vertical="center"/>
      <protection hidden="1"/>
    </xf>
    <xf numFmtId="0" fontId="6" fillId="19" borderId="6" xfId="0" applyFont="1" applyFill="1" applyBorder="1" applyAlignment="1" applyProtection="1">
      <alignment horizontal="center" vertical="center"/>
      <protection hidden="1"/>
    </xf>
    <xf numFmtId="0" fontId="7" fillId="11" borderId="17" xfId="0" applyFont="1" applyFill="1" applyBorder="1" applyAlignment="1" applyProtection="1">
      <alignment horizontal="center" vertical="center"/>
      <protection locked="0" hidden="1"/>
    </xf>
    <xf numFmtId="0" fontId="8" fillId="0" borderId="0" xfId="0" applyFont="1" applyAlignment="1" applyProtection="1">
      <alignment horizontal="center" vertical="top" wrapText="1"/>
      <protection hidden="1"/>
    </xf>
    <xf numFmtId="0" fontId="21" fillId="0" borderId="0" xfId="0" applyFont="1" applyAlignment="1" applyProtection="1">
      <alignment horizontal="left" vertical="top"/>
      <protection hidden="1"/>
    </xf>
    <xf numFmtId="0" fontId="25" fillId="0" borderId="0" xfId="0" applyFont="1" applyAlignment="1" applyProtection="1">
      <alignment horizontal="left" vertical="top"/>
      <protection hidden="1"/>
    </xf>
    <xf numFmtId="0" fontId="12" fillId="4" borderId="0" xfId="0" applyFont="1" applyFill="1" applyAlignment="1" applyProtection="1">
      <alignment horizontal="left" vertical="top" wrapText="1"/>
      <protection hidden="1"/>
    </xf>
    <xf numFmtId="0" fontId="6" fillId="0" borderId="0" xfId="0" applyFont="1" applyAlignment="1" applyProtection="1">
      <alignment horizontal="left" vertical="top" wrapText="1"/>
      <protection hidden="1"/>
    </xf>
    <xf numFmtId="0" fontId="1" fillId="0" borderId="0" xfId="0" applyFont="1" applyAlignment="1" applyProtection="1">
      <alignment horizontal="left" vertical="top" wrapText="1"/>
      <protection hidden="1"/>
    </xf>
    <xf numFmtId="0" fontId="2" fillId="0" borderId="0" xfId="0" applyFont="1" applyAlignment="1" applyProtection="1">
      <alignment horizontal="left" vertical="top" wrapText="1"/>
      <protection hidden="1"/>
    </xf>
    <xf numFmtId="0" fontId="1" fillId="19" borderId="0" xfId="0" applyFont="1" applyFill="1" applyAlignment="1" applyProtection="1">
      <alignment horizontal="left" vertical="top" wrapText="1"/>
      <protection hidden="1"/>
    </xf>
    <xf numFmtId="0" fontId="21" fillId="0" borderId="0" xfId="0" applyFont="1" applyAlignment="1" applyProtection="1">
      <alignment horizontal="left" vertical="center"/>
      <protection hidden="1"/>
    </xf>
    <xf numFmtId="0" fontId="21" fillId="0" borderId="0" xfId="0" applyFont="1" applyAlignment="1" applyProtection="1">
      <alignment horizontal="left"/>
      <protection hidden="1"/>
    </xf>
    <xf numFmtId="0" fontId="28" fillId="0" borderId="0" xfId="0" applyFont="1" applyAlignment="1" applyProtection="1">
      <alignment horizontal="left" vertical="center"/>
      <protection hidden="1"/>
    </xf>
    <xf numFmtId="0" fontId="29" fillId="0" borderId="0" xfId="0" applyFont="1" applyAlignment="1" applyProtection="1">
      <alignment horizontal="left" vertical="center"/>
      <protection hidden="1"/>
    </xf>
    <xf numFmtId="0" fontId="25" fillId="0" borderId="0" xfId="0" applyFont="1" applyAlignment="1" applyProtection="1">
      <alignment horizontal="left" vertical="center"/>
      <protection hidden="1"/>
    </xf>
    <xf numFmtId="0" fontId="21" fillId="0" borderId="0" xfId="0" applyFont="1" applyAlignment="1" applyProtection="1">
      <alignment horizontal="left" vertical="center" wrapText="1"/>
      <protection hidden="1"/>
    </xf>
    <xf numFmtId="0" fontId="26" fillId="0" borderId="0" xfId="0" applyFont="1" applyAlignment="1" applyProtection="1">
      <alignment horizontal="left" vertical="center"/>
      <protection hidden="1"/>
    </xf>
    <xf numFmtId="0" fontId="27" fillId="0" borderId="0" xfId="0" applyFont="1" applyAlignment="1" applyProtection="1">
      <alignment horizontal="left" vertical="center"/>
      <protection hidden="1"/>
    </xf>
    <xf numFmtId="0" fontId="31" fillId="0" borderId="0" xfId="0" applyFont="1" applyAlignment="1" applyProtection="1">
      <alignment horizontal="left" vertical="center"/>
      <protection hidden="1"/>
    </xf>
    <xf numFmtId="0" fontId="32" fillId="0" borderId="0" xfId="0" applyFont="1" applyAlignment="1" applyProtection="1">
      <alignment horizontal="left" vertical="center"/>
      <protection hidden="1"/>
    </xf>
    <xf numFmtId="0" fontId="38" fillId="4" borderId="0" xfId="0" applyFont="1" applyFill="1" applyAlignment="1">
      <alignment horizontal="left" vertical="center" wrapText="1"/>
    </xf>
    <xf numFmtId="0" fontId="61" fillId="16" borderId="0" xfId="0" applyFont="1" applyFill="1" applyAlignment="1" applyProtection="1">
      <alignment horizontal="center" vertical="center" wrapText="1"/>
      <protection hidden="1"/>
    </xf>
    <xf numFmtId="0" fontId="38" fillId="0" borderId="0" xfId="0" applyFont="1" applyAlignment="1">
      <alignment horizontal="left" wrapText="1"/>
    </xf>
    <xf numFmtId="0" fontId="38" fillId="0" borderId="0" xfId="0" applyFont="1" applyAlignment="1">
      <alignment horizontal="left" vertical="top" wrapText="1"/>
    </xf>
    <xf numFmtId="0" fontId="34" fillId="0" borderId="30" xfId="0" applyFont="1" applyBorder="1" applyAlignment="1">
      <alignment horizontal="center" vertical="center" wrapText="1"/>
    </xf>
    <xf numFmtId="0" fontId="34" fillId="0" borderId="40" xfId="0" applyFont="1" applyBorder="1" applyAlignment="1">
      <alignment horizontal="center" vertical="center" wrapText="1"/>
    </xf>
    <xf numFmtId="0" fontId="34" fillId="0" borderId="15" xfId="0" applyFont="1" applyBorder="1" applyAlignment="1">
      <alignment horizontal="center" vertical="center" wrapText="1"/>
    </xf>
    <xf numFmtId="0" fontId="33" fillId="0" borderId="17" xfId="0" applyFont="1" applyBorder="1" applyAlignment="1">
      <alignment vertical="top" wrapText="1"/>
    </xf>
    <xf numFmtId="0" fontId="61" fillId="16" borderId="23" xfId="0" applyFont="1" applyFill="1" applyBorder="1" applyAlignment="1" applyProtection="1">
      <alignment horizontal="center" vertical="center" wrapText="1"/>
      <protection hidden="1"/>
    </xf>
    <xf numFmtId="0" fontId="36" fillId="0" borderId="0" xfId="0" applyFont="1" applyAlignment="1">
      <alignment vertical="center" wrapText="1"/>
    </xf>
    <xf numFmtId="0" fontId="61" fillId="14" borderId="0" xfId="0" applyFont="1" applyFill="1" applyAlignment="1">
      <alignment horizontal="center" vertical="center"/>
    </xf>
    <xf numFmtId="0" fontId="38" fillId="4" borderId="0" xfId="0" applyFont="1" applyFill="1" applyAlignment="1">
      <alignment horizontal="left" vertical="top" wrapText="1"/>
    </xf>
    <xf numFmtId="0" fontId="33" fillId="0" borderId="0" xfId="0" applyFont="1" applyAlignment="1">
      <alignment vertical="center" wrapText="1"/>
    </xf>
    <xf numFmtId="0" fontId="68" fillId="16" borderId="7" xfId="0" applyFont="1" applyFill="1" applyBorder="1" applyAlignment="1" applyProtection="1">
      <alignment horizontal="center" wrapText="1"/>
      <protection hidden="1"/>
    </xf>
    <xf numFmtId="0" fontId="68" fillId="16" borderId="8" xfId="0" applyFont="1" applyFill="1" applyBorder="1" applyAlignment="1" applyProtection="1">
      <alignment horizontal="center" wrapText="1"/>
      <protection hidden="1"/>
    </xf>
    <xf numFmtId="0" fontId="63" fillId="4" borderId="41" xfId="0" applyFont="1" applyFill="1" applyBorder="1" applyAlignment="1" applyProtection="1">
      <alignment horizontal="right" vertical="center" wrapText="1"/>
      <protection hidden="1"/>
    </xf>
    <xf numFmtId="0" fontId="63" fillId="4" borderId="37" xfId="0" applyFont="1" applyFill="1" applyBorder="1" applyAlignment="1" applyProtection="1">
      <alignment horizontal="right" vertical="center" wrapText="1"/>
      <protection hidden="1"/>
    </xf>
    <xf numFmtId="44" fontId="63" fillId="4" borderId="11" xfId="1" applyFont="1" applyFill="1" applyBorder="1" applyAlignment="1" applyProtection="1">
      <alignment horizontal="left" wrapText="1"/>
      <protection hidden="1"/>
    </xf>
    <xf numFmtId="44" fontId="63" fillId="4" borderId="29" xfId="1" applyFont="1" applyFill="1" applyBorder="1" applyAlignment="1" applyProtection="1">
      <alignment horizontal="left" wrapText="1"/>
      <protection hidden="1"/>
    </xf>
    <xf numFmtId="44" fontId="63" fillId="4" borderId="12" xfId="1" applyFont="1" applyFill="1" applyBorder="1" applyAlignment="1" applyProtection="1">
      <alignment horizontal="left" wrapText="1"/>
      <protection hidden="1"/>
    </xf>
    <xf numFmtId="0" fontId="57" fillId="4" borderId="58" xfId="0" applyFont="1" applyFill="1" applyBorder="1" applyAlignment="1" applyProtection="1">
      <alignment vertical="center" wrapText="1"/>
      <protection hidden="1"/>
    </xf>
    <xf numFmtId="0" fontId="57" fillId="4" borderId="59" xfId="0" applyFont="1" applyFill="1" applyBorder="1" applyAlignment="1" applyProtection="1">
      <alignment vertical="center" wrapText="1"/>
      <protection hidden="1"/>
    </xf>
    <xf numFmtId="0" fontId="57" fillId="4" borderId="56" xfId="0" applyFont="1" applyFill="1" applyBorder="1" applyAlignment="1" applyProtection="1">
      <alignment vertical="center" wrapText="1"/>
      <protection hidden="1"/>
    </xf>
    <xf numFmtId="0" fontId="57" fillId="4" borderId="57" xfId="0" applyFont="1" applyFill="1" applyBorder="1" applyAlignment="1" applyProtection="1">
      <alignment vertical="center" wrapText="1"/>
      <protection hidden="1"/>
    </xf>
    <xf numFmtId="0" fontId="68" fillId="14" borderId="1" xfId="0" applyFont="1" applyFill="1" applyBorder="1" applyAlignment="1">
      <alignment horizontal="center" vertical="center"/>
    </xf>
    <xf numFmtId="0" fontId="68" fillId="14" borderId="2" xfId="0" applyFont="1" applyFill="1" applyBorder="1" applyAlignment="1">
      <alignment horizontal="center" vertical="center"/>
    </xf>
    <xf numFmtId="0" fontId="68" fillId="14" borderId="3" xfId="0" applyFont="1" applyFill="1" applyBorder="1" applyAlignment="1">
      <alignment horizontal="center" vertical="center"/>
    </xf>
    <xf numFmtId="0" fontId="68" fillId="14" borderId="4" xfId="0" applyFont="1" applyFill="1" applyBorder="1" applyAlignment="1">
      <alignment horizontal="center" vertical="center"/>
    </xf>
    <xf numFmtId="0" fontId="68" fillId="14" borderId="5" xfId="0" applyFont="1" applyFill="1" applyBorder="1" applyAlignment="1">
      <alignment horizontal="center" vertical="center"/>
    </xf>
    <xf numFmtId="0" fontId="68" fillId="14" borderId="6" xfId="0" applyFont="1" applyFill="1" applyBorder="1" applyAlignment="1">
      <alignment horizontal="center" vertical="center"/>
    </xf>
    <xf numFmtId="0" fontId="68" fillId="14" borderId="7" xfId="0" applyFont="1" applyFill="1" applyBorder="1" applyAlignment="1">
      <alignment horizontal="center" vertical="center"/>
    </xf>
    <xf numFmtId="0" fontId="68" fillId="14" borderId="35" xfId="0" applyFont="1" applyFill="1" applyBorder="1" applyAlignment="1">
      <alignment horizontal="center" vertical="center"/>
    </xf>
    <xf numFmtId="0" fontId="68" fillId="14" borderId="8" xfId="0" applyFont="1" applyFill="1" applyBorder="1" applyAlignment="1">
      <alignment horizontal="center" vertical="center"/>
    </xf>
    <xf numFmtId="0" fontId="68" fillId="14" borderId="20" xfId="0" applyFont="1" applyFill="1" applyBorder="1" applyAlignment="1">
      <alignment horizontal="center" vertical="center"/>
    </xf>
    <xf numFmtId="0" fontId="68" fillId="14" borderId="22" xfId="0" applyFont="1" applyFill="1" applyBorder="1" applyAlignment="1">
      <alignment horizontal="center" vertical="center"/>
    </xf>
    <xf numFmtId="0" fontId="68" fillId="14" borderId="21" xfId="0" applyFont="1" applyFill="1" applyBorder="1" applyAlignment="1">
      <alignment horizontal="center" vertical="center"/>
    </xf>
    <xf numFmtId="0" fontId="33" fillId="0" borderId="0" xfId="0" applyFont="1" applyAlignment="1" applyProtection="1">
      <alignment horizontal="left" wrapText="1"/>
      <protection hidden="1"/>
    </xf>
    <xf numFmtId="0" fontId="64" fillId="0" borderId="5" xfId="0" applyFont="1" applyBorder="1" applyAlignment="1" applyProtection="1">
      <alignment horizontal="left" wrapText="1"/>
      <protection hidden="1"/>
    </xf>
    <xf numFmtId="0" fontId="63" fillId="4" borderId="65" xfId="0" applyFont="1" applyFill="1" applyBorder="1" applyAlignment="1" applyProtection="1">
      <alignment horizontal="left" vertical="top" wrapText="1"/>
      <protection hidden="1"/>
    </xf>
    <xf numFmtId="44" fontId="63" fillId="4" borderId="18" xfId="1" applyFont="1" applyFill="1" applyBorder="1" applyAlignment="1" applyProtection="1">
      <alignment horizontal="left" wrapText="1"/>
      <protection hidden="1"/>
    </xf>
    <xf numFmtId="44" fontId="63" fillId="4" borderId="23" xfId="1" applyFont="1" applyFill="1" applyBorder="1" applyAlignment="1" applyProtection="1">
      <alignment horizontal="left" wrapText="1"/>
      <protection hidden="1"/>
    </xf>
    <xf numFmtId="44" fontId="63" fillId="4" borderId="19" xfId="1" applyFont="1" applyFill="1" applyBorder="1" applyAlignment="1" applyProtection="1">
      <alignment horizontal="left" wrapText="1"/>
      <protection hidden="1"/>
    </xf>
    <xf numFmtId="0" fontId="63" fillId="4" borderId="68" xfId="0" applyFont="1" applyFill="1" applyBorder="1" applyAlignment="1" applyProtection="1">
      <alignment horizontal="right" vertical="center" wrapText="1"/>
      <protection hidden="1"/>
    </xf>
    <xf numFmtId="0" fontId="63" fillId="4" borderId="36" xfId="0" applyFont="1" applyFill="1" applyBorder="1" applyAlignment="1" applyProtection="1">
      <alignment horizontal="right" vertical="center" wrapText="1"/>
      <protection hidden="1"/>
    </xf>
    <xf numFmtId="0" fontId="42" fillId="0" borderId="0" xfId="0" applyFont="1" applyAlignment="1" applyProtection="1">
      <alignment horizontal="center" wrapText="1"/>
      <protection hidden="1"/>
    </xf>
    <xf numFmtId="0" fontId="63" fillId="0" borderId="17" xfId="0" applyFont="1" applyBorder="1" applyAlignment="1" applyProtection="1">
      <alignment horizontal="left" vertical="top" wrapText="1"/>
      <protection hidden="1"/>
    </xf>
    <xf numFmtId="167" fontId="63" fillId="4" borderId="27" xfId="0" applyNumberFormat="1" applyFont="1" applyFill="1" applyBorder="1" applyAlignment="1" applyProtection="1">
      <alignment horizontal="left" vertical="center" wrapText="1"/>
      <protection hidden="1"/>
    </xf>
    <xf numFmtId="0" fontId="42" fillId="0" borderId="0" xfId="0" applyFont="1" applyAlignment="1" applyProtection="1">
      <alignment horizontal="left" wrapText="1"/>
      <protection hidden="1"/>
    </xf>
    <xf numFmtId="0" fontId="45" fillId="2" borderId="16" xfId="0" applyFont="1" applyFill="1" applyBorder="1" applyAlignment="1" applyProtection="1">
      <alignment horizontal="center" vertical="top" wrapText="1"/>
      <protection hidden="1"/>
    </xf>
    <xf numFmtId="0" fontId="45" fillId="2" borderId="36" xfId="0" applyFont="1" applyFill="1" applyBorder="1" applyAlignment="1" applyProtection="1">
      <alignment horizontal="center" vertical="top" wrapText="1"/>
      <protection hidden="1"/>
    </xf>
    <xf numFmtId="0" fontId="47" fillId="5" borderId="42" xfId="0" applyFont="1" applyFill="1" applyBorder="1" applyAlignment="1" applyProtection="1">
      <alignment horizontal="center" vertical="center" wrapText="1"/>
      <protection hidden="1"/>
    </xf>
    <xf numFmtId="0" fontId="47" fillId="5" borderId="23" xfId="0" applyFont="1" applyFill="1" applyBorder="1" applyAlignment="1" applyProtection="1">
      <alignment horizontal="center" vertical="center" wrapText="1"/>
      <protection hidden="1"/>
    </xf>
    <xf numFmtId="0" fontId="47" fillId="5" borderId="19" xfId="0" applyFont="1" applyFill="1" applyBorder="1" applyAlignment="1" applyProtection="1">
      <alignment horizontal="center" vertical="center" wrapText="1"/>
      <protection hidden="1"/>
    </xf>
    <xf numFmtId="0" fontId="52" fillId="0" borderId="2" xfId="0" applyFont="1" applyBorder="1" applyAlignment="1" applyProtection="1">
      <alignment horizontal="center" wrapText="1"/>
      <protection hidden="1"/>
    </xf>
    <xf numFmtId="44" fontId="63" fillId="4" borderId="16" xfId="1" applyFont="1" applyFill="1" applyBorder="1" applyAlignment="1" applyProtection="1">
      <alignment horizontal="left" wrapText="1"/>
      <protection hidden="1"/>
    </xf>
    <xf numFmtId="44" fontId="63" fillId="4" borderId="61" xfId="1" applyFont="1" applyFill="1" applyBorder="1" applyAlignment="1" applyProtection="1">
      <alignment horizontal="left" wrapText="1"/>
      <protection hidden="1"/>
    </xf>
    <xf numFmtId="44" fontId="63" fillId="4" borderId="62" xfId="1" applyFont="1" applyFill="1" applyBorder="1" applyAlignment="1" applyProtection="1">
      <alignment horizontal="left" wrapText="1"/>
      <protection hidden="1"/>
    </xf>
    <xf numFmtId="0" fontId="50" fillId="4" borderId="20" xfId="0" applyFont="1" applyFill="1" applyBorder="1" applyAlignment="1" applyProtection="1">
      <alignment horizontal="right" vertical="center" wrapText="1"/>
      <protection hidden="1"/>
    </xf>
    <xf numFmtId="0" fontId="50" fillId="4" borderId="34" xfId="0" applyFont="1" applyFill="1" applyBorder="1" applyAlignment="1" applyProtection="1">
      <alignment horizontal="right" vertical="center" wrapText="1"/>
      <protection hidden="1"/>
    </xf>
    <xf numFmtId="44" fontId="47" fillId="4" borderId="31" xfId="1" applyFont="1" applyFill="1" applyBorder="1" applyAlignment="1" applyProtection="1">
      <alignment wrapText="1"/>
      <protection hidden="1"/>
    </xf>
    <xf numFmtId="44" fontId="47" fillId="4" borderId="21" xfId="1" applyFont="1" applyFill="1" applyBorder="1" applyAlignment="1" applyProtection="1">
      <alignment wrapText="1"/>
      <protection hidden="1"/>
    </xf>
    <xf numFmtId="44" fontId="47" fillId="4" borderId="22" xfId="1" applyFont="1" applyFill="1" applyBorder="1" applyAlignment="1" applyProtection="1">
      <alignment wrapText="1"/>
      <protection hidden="1"/>
    </xf>
    <xf numFmtId="0" fontId="64" fillId="0" borderId="0" xfId="0" applyFont="1" applyAlignment="1" applyProtection="1">
      <alignment wrapText="1"/>
      <protection hidden="1"/>
    </xf>
    <xf numFmtId="0" fontId="42" fillId="2" borderId="1" xfId="0" applyFont="1" applyFill="1" applyBorder="1" applyAlignment="1" applyProtection="1">
      <alignment horizontal="center" vertical="center" wrapText="1"/>
      <protection hidden="1"/>
    </xf>
    <xf numFmtId="0" fontId="42" fillId="2" borderId="2" xfId="0" applyFont="1" applyFill="1" applyBorder="1" applyAlignment="1" applyProtection="1">
      <alignment horizontal="center" vertical="center" wrapText="1"/>
      <protection hidden="1"/>
    </xf>
    <xf numFmtId="0" fontId="42" fillId="2" borderId="3" xfId="0" applyFont="1" applyFill="1" applyBorder="1" applyAlignment="1" applyProtection="1">
      <alignment horizontal="center" vertical="center" wrapText="1"/>
      <protection hidden="1"/>
    </xf>
    <xf numFmtId="0" fontId="42" fillId="2" borderId="4" xfId="0" applyFont="1" applyFill="1" applyBorder="1" applyAlignment="1" applyProtection="1">
      <alignment horizontal="center" vertical="center" wrapText="1"/>
      <protection hidden="1"/>
    </xf>
    <xf numFmtId="0" fontId="42" fillId="2" borderId="5" xfId="0" applyFont="1" applyFill="1" applyBorder="1" applyAlignment="1" applyProtection="1">
      <alignment horizontal="center" vertical="center" wrapText="1"/>
      <protection hidden="1"/>
    </xf>
    <xf numFmtId="0" fontId="42" fillId="2" borderId="6" xfId="0" applyFont="1" applyFill="1" applyBorder="1" applyAlignment="1" applyProtection="1">
      <alignment horizontal="center" vertical="center" wrapText="1"/>
      <protection hidden="1"/>
    </xf>
    <xf numFmtId="0" fontId="34" fillId="13" borderId="7" xfId="0" applyFont="1" applyFill="1" applyBorder="1" applyAlignment="1" applyProtection="1">
      <alignment horizontal="center" wrapText="1"/>
      <protection hidden="1"/>
    </xf>
    <xf numFmtId="0" fontId="34" fillId="13" borderId="8" xfId="0" applyFont="1" applyFill="1" applyBorder="1" applyAlignment="1" applyProtection="1">
      <alignment horizontal="center" wrapText="1"/>
      <protection hidden="1"/>
    </xf>
    <xf numFmtId="0" fontId="57" fillId="0" borderId="58" xfId="0" applyFont="1" applyBorder="1" applyAlignment="1" applyProtection="1">
      <alignment vertical="center" wrapText="1"/>
      <protection hidden="1"/>
    </xf>
    <xf numFmtId="0" fontId="57" fillId="0" borderId="59" xfId="0" applyFont="1" applyBorder="1" applyAlignment="1" applyProtection="1">
      <alignment vertical="center" wrapText="1"/>
      <protection hidden="1"/>
    </xf>
    <xf numFmtId="0" fontId="57" fillId="0" borderId="56" xfId="0" applyFont="1" applyBorder="1" applyAlignment="1" applyProtection="1">
      <alignment vertical="center" wrapText="1"/>
      <protection hidden="1"/>
    </xf>
    <xf numFmtId="0" fontId="57" fillId="0" borderId="57" xfId="0" applyFont="1" applyBorder="1" applyAlignment="1" applyProtection="1">
      <alignment vertical="center" wrapText="1"/>
      <protection hidden="1"/>
    </xf>
    <xf numFmtId="0" fontId="46" fillId="2" borderId="17" xfId="0" applyFont="1" applyFill="1" applyBorder="1" applyAlignment="1" applyProtection="1">
      <alignment horizontal="center" vertical="top" wrapText="1"/>
      <protection hidden="1"/>
    </xf>
    <xf numFmtId="14" fontId="45" fillId="2" borderId="17" xfId="0" applyNumberFormat="1" applyFont="1" applyFill="1" applyBorder="1" applyAlignment="1" applyProtection="1">
      <alignment horizontal="center" vertical="top" wrapText="1"/>
      <protection hidden="1"/>
    </xf>
    <xf numFmtId="0" fontId="47" fillId="5" borderId="7" xfId="0" applyFont="1" applyFill="1" applyBorder="1" applyAlignment="1" applyProtection="1">
      <alignment horizontal="center" vertical="center" wrapText="1"/>
      <protection hidden="1"/>
    </xf>
    <xf numFmtId="0" fontId="47" fillId="5" borderId="35" xfId="0" applyFont="1" applyFill="1" applyBorder="1" applyAlignment="1" applyProtection="1">
      <alignment horizontal="center" vertical="center" wrapText="1"/>
      <protection hidden="1"/>
    </xf>
    <xf numFmtId="0" fontId="47" fillId="5" borderId="8" xfId="0" applyFont="1" applyFill="1" applyBorder="1" applyAlignment="1" applyProtection="1">
      <alignment horizontal="center" vertical="center" wrapText="1"/>
      <protection hidden="1"/>
    </xf>
    <xf numFmtId="0" fontId="42" fillId="5" borderId="20" xfId="0" applyFont="1" applyFill="1" applyBorder="1" applyAlignment="1" applyProtection="1">
      <alignment horizontal="center" vertical="center" wrapText="1"/>
      <protection hidden="1"/>
    </xf>
    <xf numFmtId="0" fontId="42" fillId="5" borderId="21" xfId="0" applyFont="1" applyFill="1" applyBorder="1" applyAlignment="1" applyProtection="1">
      <alignment horizontal="center" vertical="center" wrapText="1"/>
      <protection hidden="1"/>
    </xf>
    <xf numFmtId="0" fontId="42" fillId="5" borderId="22" xfId="0" applyFont="1" applyFill="1" applyBorder="1" applyAlignment="1" applyProtection="1">
      <alignment horizontal="center" vertical="center" wrapText="1"/>
      <protection hidden="1"/>
    </xf>
    <xf numFmtId="0" fontId="46" fillId="0" borderId="42" xfId="0" applyFont="1" applyBorder="1" applyAlignment="1" applyProtection="1">
      <alignment horizontal="center" vertical="center" wrapText="1"/>
      <protection hidden="1"/>
    </xf>
    <xf numFmtId="0" fontId="46" fillId="0" borderId="38" xfId="0" applyFont="1" applyBorder="1" applyAlignment="1" applyProtection="1">
      <alignment horizontal="center" vertical="center" wrapText="1"/>
      <protection hidden="1"/>
    </xf>
    <xf numFmtId="44" fontId="49" fillId="0" borderId="18" xfId="1" applyFont="1" applyFill="1" applyBorder="1" applyAlignment="1" applyProtection="1">
      <alignment horizontal="center" vertical="center" wrapText="1"/>
      <protection hidden="1"/>
    </xf>
    <xf numFmtId="44" fontId="49" fillId="0" borderId="23" xfId="1" applyFont="1" applyFill="1" applyBorder="1" applyAlignment="1" applyProtection="1">
      <alignment horizontal="center" vertical="center" wrapText="1"/>
      <protection hidden="1"/>
    </xf>
    <xf numFmtId="44" fontId="49" fillId="0" borderId="19" xfId="1" applyFont="1" applyFill="1" applyBorder="1" applyAlignment="1" applyProtection="1">
      <alignment horizontal="center" vertical="center" wrapText="1"/>
      <protection hidden="1"/>
    </xf>
    <xf numFmtId="0" fontId="42" fillId="5" borderId="31" xfId="0" applyFont="1" applyFill="1" applyBorder="1" applyAlignment="1" applyProtection="1">
      <alignment horizontal="left" wrapText="1"/>
      <protection hidden="1"/>
    </xf>
    <xf numFmtId="0" fontId="42" fillId="5" borderId="21" xfId="0" applyFont="1" applyFill="1" applyBorder="1" applyAlignment="1" applyProtection="1">
      <alignment horizontal="left" wrapText="1"/>
      <protection hidden="1"/>
    </xf>
    <xf numFmtId="0" fontId="42" fillId="5" borderId="22" xfId="0" applyFont="1" applyFill="1" applyBorder="1" applyAlignment="1" applyProtection="1">
      <alignment horizontal="left" wrapText="1"/>
      <protection hidden="1"/>
    </xf>
    <xf numFmtId="0" fontId="50" fillId="0" borderId="7" xfId="0" applyFont="1" applyBorder="1" applyAlignment="1" applyProtection="1">
      <alignment horizontal="center" wrapText="1"/>
      <protection hidden="1"/>
    </xf>
    <xf numFmtId="0" fontId="50" fillId="0" borderId="35" xfId="0" applyFont="1" applyBorder="1" applyAlignment="1" applyProtection="1">
      <alignment horizontal="center" wrapText="1"/>
      <protection hidden="1"/>
    </xf>
    <xf numFmtId="0" fontId="50" fillId="0" borderId="8" xfId="0" applyFont="1" applyBorder="1" applyAlignment="1" applyProtection="1">
      <alignment horizontal="center" wrapText="1"/>
      <protection hidden="1"/>
    </xf>
    <xf numFmtId="0" fontId="47" fillId="2" borderId="9" xfId="0" applyFont="1" applyFill="1" applyBorder="1" applyAlignment="1" applyProtection="1">
      <alignment horizontal="right" vertical="center" wrapText="1"/>
      <protection hidden="1"/>
    </xf>
    <xf numFmtId="0" fontId="47" fillId="2" borderId="17" xfId="0" applyFont="1" applyFill="1" applyBorder="1" applyAlignment="1" applyProtection="1">
      <alignment horizontal="right" vertical="center" wrapText="1"/>
      <protection hidden="1"/>
    </xf>
    <xf numFmtId="0" fontId="47" fillId="2" borderId="17" xfId="0" applyFont="1" applyFill="1" applyBorder="1" applyAlignment="1" applyProtection="1">
      <alignment horizontal="center" wrapText="1"/>
      <protection hidden="1"/>
    </xf>
    <xf numFmtId="0" fontId="47" fillId="2" borderId="10" xfId="0" applyFont="1" applyFill="1" applyBorder="1" applyAlignment="1" applyProtection="1">
      <alignment horizontal="center" wrapText="1"/>
      <protection hidden="1"/>
    </xf>
    <xf numFmtId="0" fontId="51" fillId="2" borderId="9" xfId="0" applyFont="1" applyFill="1" applyBorder="1" applyAlignment="1" applyProtection="1">
      <alignment horizontal="right" vertical="center" wrapText="1"/>
      <protection hidden="1"/>
    </xf>
    <xf numFmtId="0" fontId="51" fillId="2" borderId="17" xfId="0" applyFont="1" applyFill="1" applyBorder="1" applyAlignment="1" applyProtection="1">
      <alignment horizontal="right" vertical="center" wrapText="1"/>
      <protection hidden="1"/>
    </xf>
    <xf numFmtId="44" fontId="51" fillId="2" borderId="18" xfId="1" applyFont="1" applyFill="1" applyBorder="1" applyAlignment="1" applyProtection="1">
      <alignment horizontal="left" wrapText="1"/>
      <protection hidden="1"/>
    </xf>
    <xf numFmtId="44" fontId="51" fillId="2" borderId="23" xfId="1" applyFont="1" applyFill="1" applyBorder="1" applyAlignment="1" applyProtection="1">
      <alignment horizontal="left" wrapText="1"/>
      <protection hidden="1"/>
    </xf>
    <xf numFmtId="44" fontId="51" fillId="2" borderId="19" xfId="1" applyFont="1" applyFill="1" applyBorder="1" applyAlignment="1" applyProtection="1">
      <alignment horizontal="left" wrapText="1"/>
      <protection hidden="1"/>
    </xf>
    <xf numFmtId="44" fontId="51" fillId="2" borderId="11" xfId="1" applyFont="1" applyFill="1" applyBorder="1" applyAlignment="1" applyProtection="1">
      <alignment horizontal="left" wrapText="1"/>
      <protection hidden="1"/>
    </xf>
    <xf numFmtId="44" fontId="51" fillId="2" borderId="29" xfId="1" applyFont="1" applyFill="1" applyBorder="1" applyAlignment="1" applyProtection="1">
      <alignment horizontal="left" wrapText="1"/>
      <protection hidden="1"/>
    </xf>
    <xf numFmtId="44" fontId="51" fillId="2" borderId="12" xfId="1" applyFont="1" applyFill="1" applyBorder="1" applyAlignment="1" applyProtection="1">
      <alignment horizontal="left" wrapText="1"/>
      <protection hidden="1"/>
    </xf>
    <xf numFmtId="0" fontId="50" fillId="0" borderId="20" xfId="0" applyFont="1" applyBorder="1" applyAlignment="1" applyProtection="1">
      <alignment horizontal="right" vertical="center" wrapText="1"/>
      <protection hidden="1"/>
    </xf>
    <xf numFmtId="0" fontId="50" fillId="0" borderId="34" xfId="0" applyFont="1" applyBorder="1" applyAlignment="1" applyProtection="1">
      <alignment horizontal="right" vertical="center" wrapText="1"/>
      <protection hidden="1"/>
    </xf>
    <xf numFmtId="44" fontId="50" fillId="0" borderId="21" xfId="1" applyFont="1" applyFill="1" applyBorder="1" applyAlignment="1" applyProtection="1">
      <alignment wrapText="1"/>
      <protection hidden="1"/>
    </xf>
    <xf numFmtId="44" fontId="50" fillId="0" borderId="22" xfId="1" applyFont="1" applyFill="1" applyBorder="1" applyAlignment="1" applyProtection="1">
      <alignment wrapText="1"/>
      <protection hidden="1"/>
    </xf>
    <xf numFmtId="44" fontId="51" fillId="2" borderId="11" xfId="1" applyFont="1" applyFill="1" applyBorder="1" applyAlignment="1" applyProtection="1">
      <alignment horizontal="center" wrapText="1"/>
      <protection hidden="1"/>
    </xf>
    <xf numFmtId="44" fontId="51" fillId="2" borderId="29" xfId="1" applyFont="1" applyFill="1" applyBorder="1" applyAlignment="1" applyProtection="1">
      <alignment horizontal="center" wrapText="1"/>
      <protection hidden="1"/>
    </xf>
    <xf numFmtId="44" fontId="51" fillId="2" borderId="12" xfId="1" applyFont="1" applyFill="1" applyBorder="1" applyAlignment="1" applyProtection="1">
      <alignment horizontal="center" wrapText="1"/>
      <protection hidden="1"/>
    </xf>
    <xf numFmtId="0" fontId="51" fillId="2" borderId="41" xfId="0" applyFont="1" applyFill="1" applyBorder="1" applyAlignment="1" applyProtection="1">
      <alignment horizontal="right" vertical="center" wrapText="1"/>
      <protection hidden="1"/>
    </xf>
    <xf numFmtId="0" fontId="51" fillId="2" borderId="37" xfId="0" applyFont="1" applyFill="1" applyBorder="1" applyAlignment="1" applyProtection="1">
      <alignment horizontal="right" vertical="center" wrapText="1"/>
      <protection hidden="1"/>
    </xf>
    <xf numFmtId="0" fontId="52" fillId="0" borderId="0" xfId="0" applyFont="1" applyAlignment="1" applyProtection="1">
      <alignment horizontal="center" wrapText="1"/>
      <protection hidden="1"/>
    </xf>
    <xf numFmtId="0" fontId="42" fillId="2" borderId="46" xfId="0" applyFont="1" applyFill="1" applyBorder="1" applyAlignment="1" applyProtection="1">
      <alignment horizontal="center" wrapText="1"/>
      <protection hidden="1"/>
    </xf>
    <xf numFmtId="0" fontId="42" fillId="2" borderId="4" xfId="0" applyFont="1" applyFill="1" applyBorder="1" applyAlignment="1" applyProtection="1">
      <alignment horizontal="center" wrapText="1"/>
      <protection hidden="1"/>
    </xf>
    <xf numFmtId="0" fontId="42" fillId="2" borderId="5" xfId="0" applyFont="1" applyFill="1" applyBorder="1" applyAlignment="1" applyProtection="1">
      <alignment horizontal="center" wrapText="1"/>
      <protection hidden="1"/>
    </xf>
    <xf numFmtId="0" fontId="42" fillId="2" borderId="6" xfId="0" applyFont="1" applyFill="1" applyBorder="1" applyAlignment="1" applyProtection="1">
      <alignment horizontal="center" wrapText="1"/>
      <protection hidden="1"/>
    </xf>
    <xf numFmtId="0" fontId="42" fillId="2" borderId="0" xfId="0" applyFont="1" applyFill="1" applyAlignment="1" applyProtection="1">
      <alignment horizontal="center" wrapText="1"/>
      <protection hidden="1"/>
    </xf>
    <xf numFmtId="0" fontId="36" fillId="0" borderId="0" xfId="0" applyFont="1" applyAlignment="1">
      <alignment horizontal="left" vertical="center" wrapText="1"/>
    </xf>
    <xf numFmtId="0" fontId="33" fillId="0" borderId="0" xfId="0" applyFont="1" applyAlignment="1">
      <alignment horizontal="left" vertical="center" wrapText="1"/>
    </xf>
    <xf numFmtId="0" fontId="37" fillId="12" borderId="0" xfId="0" applyFont="1" applyFill="1" applyAlignment="1">
      <alignment horizontal="center"/>
    </xf>
    <xf numFmtId="0" fontId="64" fillId="0" borderId="0" xfId="0" applyFont="1" applyAlignment="1">
      <alignment horizontal="left" vertical="center" wrapText="1"/>
    </xf>
    <xf numFmtId="0" fontId="64" fillId="0" borderId="0" xfId="0" applyFont="1" applyAlignment="1">
      <alignment vertical="center" wrapText="1"/>
    </xf>
    <xf numFmtId="0" fontId="33" fillId="11" borderId="11" xfId="0" applyFont="1" applyFill="1" applyBorder="1" applyAlignment="1" applyProtection="1">
      <alignment horizontal="center"/>
      <protection locked="0" hidden="1"/>
    </xf>
    <xf numFmtId="0" fontId="33" fillId="11" borderId="29" xfId="0" applyFont="1" applyFill="1" applyBorder="1" applyAlignment="1" applyProtection="1">
      <alignment horizontal="center"/>
      <protection locked="0" hidden="1"/>
    </xf>
    <xf numFmtId="0" fontId="33" fillId="11" borderId="37" xfId="0" applyFont="1" applyFill="1" applyBorder="1" applyAlignment="1" applyProtection="1">
      <alignment horizontal="center"/>
      <protection locked="0" hidden="1"/>
    </xf>
    <xf numFmtId="0" fontId="33" fillId="11" borderId="11" xfId="3" applyFont="1" applyFill="1" applyBorder="1" applyAlignment="1" applyProtection="1">
      <alignment horizontal="center" vertical="center" wrapText="1"/>
      <protection locked="0" hidden="1"/>
    </xf>
    <xf numFmtId="0" fontId="33" fillId="11" borderId="29" xfId="3" applyFont="1" applyFill="1" applyBorder="1" applyAlignment="1" applyProtection="1">
      <alignment horizontal="center" vertical="center" wrapText="1"/>
      <protection locked="0" hidden="1"/>
    </xf>
    <xf numFmtId="0" fontId="33" fillId="11" borderId="37" xfId="3" applyFont="1" applyFill="1" applyBorder="1" applyAlignment="1" applyProtection="1">
      <alignment horizontal="center" vertical="center" wrapText="1"/>
      <protection locked="0" hidden="1"/>
    </xf>
    <xf numFmtId="0" fontId="45" fillId="3" borderId="11" xfId="0" applyFont="1" applyFill="1" applyBorder="1" applyAlignment="1" applyProtection="1">
      <alignment horizontal="center" vertical="center" wrapText="1"/>
      <protection hidden="1"/>
    </xf>
    <xf numFmtId="0" fontId="45" fillId="3" borderId="29" xfId="0" applyFont="1" applyFill="1" applyBorder="1" applyAlignment="1" applyProtection="1">
      <alignment horizontal="center" vertical="center" wrapText="1"/>
      <protection hidden="1"/>
    </xf>
    <xf numFmtId="0" fontId="45" fillId="3" borderId="37" xfId="0" applyFont="1" applyFill="1" applyBorder="1" applyAlignment="1" applyProtection="1">
      <alignment horizontal="center" vertical="center" wrapText="1"/>
      <protection hidden="1"/>
    </xf>
    <xf numFmtId="0" fontId="61" fillId="9" borderId="0" xfId="0" applyFont="1" applyFill="1" applyAlignment="1" applyProtection="1">
      <alignment horizontal="center" vertical="top"/>
      <protection hidden="1"/>
    </xf>
    <xf numFmtId="0" fontId="45" fillId="3" borderId="17" xfId="0" applyFont="1" applyFill="1" applyBorder="1" applyAlignment="1" applyProtection="1">
      <alignment horizontal="center" vertical="center" wrapText="1"/>
      <protection hidden="1"/>
    </xf>
    <xf numFmtId="0" fontId="61" fillId="8" borderId="11" xfId="4" applyFont="1" applyBorder="1" applyAlignment="1" applyProtection="1">
      <alignment horizontal="center"/>
      <protection hidden="1"/>
    </xf>
    <xf numFmtId="0" fontId="61" fillId="8" borderId="29" xfId="4" applyFont="1" applyBorder="1" applyAlignment="1" applyProtection="1">
      <alignment horizontal="center"/>
      <protection hidden="1"/>
    </xf>
    <xf numFmtId="0" fontId="61" fillId="8" borderId="37" xfId="4" applyFont="1" applyBorder="1" applyAlignment="1" applyProtection="1">
      <alignment horizontal="center"/>
      <protection hidden="1"/>
    </xf>
    <xf numFmtId="0" fontId="45" fillId="3" borderId="11" xfId="0" applyFont="1" applyFill="1" applyBorder="1" applyAlignment="1" applyProtection="1">
      <alignment horizontal="right" vertical="center"/>
      <protection hidden="1"/>
    </xf>
    <xf numFmtId="0" fontId="45" fillId="3" borderId="37" xfId="0" applyFont="1" applyFill="1" applyBorder="1" applyAlignment="1" applyProtection="1">
      <alignment horizontal="right" vertical="center"/>
      <protection hidden="1"/>
    </xf>
    <xf numFmtId="0" fontId="45" fillId="3" borderId="41" xfId="0" applyFont="1" applyFill="1" applyBorder="1" applyAlignment="1" applyProtection="1">
      <alignment horizontal="right" vertical="center"/>
      <protection hidden="1"/>
    </xf>
    <xf numFmtId="10" fontId="45" fillId="3" borderId="11" xfId="0" applyNumberFormat="1" applyFont="1" applyFill="1" applyBorder="1" applyAlignment="1" applyProtection="1">
      <alignment horizontal="center" vertical="center"/>
      <protection hidden="1"/>
    </xf>
    <xf numFmtId="10" fontId="45" fillId="3" borderId="37" xfId="0" applyNumberFormat="1" applyFont="1" applyFill="1" applyBorder="1" applyAlignment="1" applyProtection="1">
      <alignment horizontal="center" vertical="center"/>
      <protection hidden="1"/>
    </xf>
    <xf numFmtId="167" fontId="46" fillId="3" borderId="11" xfId="0" applyNumberFormat="1" applyFont="1" applyFill="1" applyBorder="1" applyAlignment="1" applyProtection="1">
      <alignment horizontal="center" vertical="center" wrapText="1"/>
      <protection hidden="1"/>
    </xf>
    <xf numFmtId="167" fontId="46" fillId="3" borderId="37" xfId="0" applyNumberFormat="1" applyFont="1" applyFill="1" applyBorder="1" applyAlignment="1" applyProtection="1">
      <alignment horizontal="center" vertical="center" wrapText="1"/>
      <protection hidden="1"/>
    </xf>
    <xf numFmtId="0" fontId="45" fillId="3" borderId="41" xfId="0" applyFont="1" applyFill="1" applyBorder="1" applyAlignment="1" applyProtection="1">
      <alignment vertical="center"/>
      <protection hidden="1"/>
    </xf>
    <xf numFmtId="0" fontId="45" fillId="3" borderId="37" xfId="0" applyFont="1" applyFill="1" applyBorder="1" applyAlignment="1" applyProtection="1">
      <alignment vertical="center"/>
      <protection hidden="1"/>
    </xf>
    <xf numFmtId="0" fontId="61" fillId="9" borderId="11" xfId="0" applyFont="1" applyFill="1" applyBorder="1" applyAlignment="1" applyProtection="1">
      <alignment horizontal="center" vertical="center" wrapText="1"/>
      <protection hidden="1"/>
    </xf>
    <xf numFmtId="0" fontId="61" fillId="9" borderId="29" xfId="0" applyFont="1" applyFill="1" applyBorder="1" applyAlignment="1" applyProtection="1">
      <alignment horizontal="center" vertical="center" wrapText="1"/>
      <protection hidden="1"/>
    </xf>
    <xf numFmtId="0" fontId="61" fillId="9" borderId="37" xfId="0" applyFont="1" applyFill="1" applyBorder="1" applyAlignment="1" applyProtection="1">
      <alignment horizontal="center" vertical="center" wrapText="1"/>
      <protection hidden="1"/>
    </xf>
    <xf numFmtId="170" fontId="33" fillId="10" borderId="11" xfId="3" applyNumberFormat="1" applyFont="1" applyFill="1" applyBorder="1" applyAlignment="1" applyProtection="1">
      <alignment horizontal="center" vertical="center" wrapText="1"/>
      <protection locked="0" hidden="1"/>
    </xf>
    <xf numFmtId="170" fontId="33" fillId="10" borderId="29" xfId="3" applyNumberFormat="1" applyFont="1" applyFill="1" applyBorder="1" applyAlignment="1" applyProtection="1">
      <alignment horizontal="center" vertical="center" wrapText="1"/>
      <protection locked="0" hidden="1"/>
    </xf>
    <xf numFmtId="170" fontId="33" fillId="10" borderId="37" xfId="3" applyNumberFormat="1" applyFont="1" applyFill="1" applyBorder="1" applyAlignment="1" applyProtection="1">
      <alignment horizontal="center" vertical="center" wrapText="1"/>
      <protection locked="0" hidden="1"/>
    </xf>
    <xf numFmtId="0" fontId="33" fillId="10" borderId="11" xfId="3" applyFont="1" applyFill="1" applyBorder="1" applyAlignment="1" applyProtection="1">
      <alignment horizontal="center" vertical="center" wrapText="1"/>
      <protection locked="0" hidden="1"/>
    </xf>
    <xf numFmtId="0" fontId="33" fillId="10" borderId="29" xfId="3" applyFont="1" applyFill="1" applyBorder="1" applyAlignment="1" applyProtection="1">
      <alignment horizontal="center" vertical="center" wrapText="1"/>
      <protection locked="0" hidden="1"/>
    </xf>
    <xf numFmtId="0" fontId="33" fillId="10" borderId="37" xfId="3" applyFont="1" applyFill="1" applyBorder="1" applyAlignment="1" applyProtection="1">
      <alignment horizontal="center" vertical="center" wrapText="1"/>
      <protection locked="0" hidden="1"/>
    </xf>
    <xf numFmtId="0" fontId="34" fillId="0" borderId="0" xfId="0" applyFont="1" applyAlignment="1">
      <alignment horizontal="center"/>
    </xf>
    <xf numFmtId="0" fontId="38" fillId="0" borderId="0" xfId="0" applyFont="1" applyAlignment="1">
      <alignment horizontal="center"/>
    </xf>
    <xf numFmtId="0" fontId="38" fillId="6" borderId="0" xfId="0" applyFont="1" applyFill="1" applyAlignment="1">
      <alignment horizontal="left" vertical="top" wrapText="1"/>
    </xf>
    <xf numFmtId="0" fontId="52" fillId="0" borderId="0" xfId="5" applyFont="1" applyAlignment="1">
      <alignment horizontal="left" vertical="top" wrapText="1"/>
    </xf>
    <xf numFmtId="0" fontId="52" fillId="4" borderId="0" xfId="5" applyFont="1" applyFill="1" applyAlignment="1">
      <alignment horizontal="left" vertical="top" wrapText="1"/>
    </xf>
    <xf numFmtId="0" fontId="34" fillId="0" borderId="0" xfId="0" applyFont="1" applyAlignment="1">
      <alignment horizontal="left"/>
    </xf>
    <xf numFmtId="0" fontId="42" fillId="0" borderId="0" xfId="5" applyFont="1" applyAlignment="1">
      <alignment horizontal="left" vertical="top" wrapText="1"/>
    </xf>
    <xf numFmtId="0" fontId="34" fillId="0" borderId="0" xfId="5" applyFont="1" applyAlignment="1">
      <alignment horizontal="left" vertical="top" wrapText="1"/>
    </xf>
    <xf numFmtId="0" fontId="12" fillId="6" borderId="0" xfId="0" applyFont="1" applyFill="1" applyAlignment="1">
      <alignment horizontal="left" vertical="top" wrapText="1"/>
    </xf>
    <xf numFmtId="0" fontId="12" fillId="4" borderId="0" xfId="0" applyFont="1" applyFill="1" applyAlignment="1">
      <alignment wrapText="1"/>
    </xf>
    <xf numFmtId="0" fontId="13" fillId="3" borderId="0" xfId="0" applyFont="1" applyFill="1" applyAlignment="1">
      <alignment horizontal="center"/>
    </xf>
    <xf numFmtId="0" fontId="3" fillId="4" borderId="0" xfId="0" applyFont="1" applyFill="1" applyAlignment="1">
      <alignment wrapText="1"/>
    </xf>
    <xf numFmtId="0" fontId="1" fillId="4" borderId="0" xfId="0" applyFont="1" applyFill="1" applyAlignment="1">
      <alignment wrapText="1"/>
    </xf>
    <xf numFmtId="0" fontId="6" fillId="6" borderId="0" xfId="0" applyFont="1" applyFill="1" applyAlignment="1">
      <alignment horizontal="left" vertical="top" wrapText="1"/>
    </xf>
    <xf numFmtId="0" fontId="13" fillId="6" borderId="0" xfId="0" applyFont="1" applyFill="1" applyAlignment="1">
      <alignment horizontal="center"/>
    </xf>
    <xf numFmtId="0" fontId="12" fillId="4" borderId="0" xfId="0" applyFont="1" applyFill="1" applyAlignment="1">
      <alignment horizontal="left" vertical="top" wrapText="1"/>
    </xf>
    <xf numFmtId="0" fontId="1" fillId="6" borderId="0" xfId="0" applyFont="1" applyFill="1" applyAlignment="1">
      <alignment horizontal="left" vertical="top"/>
    </xf>
    <xf numFmtId="0" fontId="1" fillId="6" borderId="0" xfId="0" applyFont="1" applyFill="1" applyAlignment="1">
      <alignment horizontal="left" vertical="top" wrapText="1"/>
    </xf>
    <xf numFmtId="0" fontId="12" fillId="6" borderId="0" xfId="0" applyFont="1" applyFill="1" applyAlignment="1">
      <alignment horizontal="center"/>
    </xf>
  </cellXfs>
  <cellStyles count="7">
    <cellStyle name="Check Cell" xfId="4" builtinId="23"/>
    <cellStyle name="Currency" xfId="1" builtinId="4"/>
    <cellStyle name="Hyperlink" xfId="2" builtinId="8"/>
    <cellStyle name="Neutral" xfId="3" builtinId="28"/>
    <cellStyle name="Normal" xfId="0" builtinId="0"/>
    <cellStyle name="Normal 2" xfId="5" xr:uid="{9CB5C89C-A622-473F-BFDD-89C63B3770FB}"/>
    <cellStyle name="Percent" xfId="6" builtinId="5"/>
  </cellStyles>
  <dxfs count="66">
    <dxf>
      <fill>
        <patternFill>
          <bgColor theme="9" tint="0.39994506668294322"/>
        </patternFill>
      </fill>
    </dxf>
    <dxf>
      <font>
        <color theme="0"/>
      </font>
      <fill>
        <patternFill>
          <bgColor rgb="FFFF0000"/>
        </patternFill>
      </fill>
    </dxf>
    <dxf>
      <fill>
        <patternFill>
          <bgColor theme="9" tint="0.39994506668294322"/>
        </patternFill>
      </fill>
    </dxf>
    <dxf>
      <font>
        <color theme="0"/>
      </font>
      <fill>
        <patternFill>
          <bgColor rgb="FFFF0000"/>
        </patternFill>
      </fill>
    </dxf>
    <dxf>
      <font>
        <b val="0"/>
        <i val="0"/>
        <u val="none"/>
      </font>
      <fill>
        <patternFill>
          <bgColor rgb="FFFFFF00"/>
        </patternFill>
      </fill>
    </dxf>
    <dxf>
      <font>
        <b/>
        <i val="0"/>
        <u/>
      </font>
    </dxf>
    <dxf>
      <font>
        <b val="0"/>
        <i val="0"/>
        <strike/>
      </font>
    </dxf>
    <dxf>
      <font>
        <color rgb="FF9C0006"/>
      </font>
      <fill>
        <patternFill>
          <bgColor rgb="FFFFC7CE"/>
        </patternFill>
      </fill>
    </dxf>
    <dxf>
      <font>
        <color rgb="FF9C5700"/>
      </font>
      <fill>
        <patternFill>
          <bgColor rgb="FFFFEB9C"/>
        </patternFill>
      </fill>
    </dxf>
    <dxf>
      <fill>
        <gradientFill degree="270">
          <stop position="0">
            <color theme="0"/>
          </stop>
          <stop position="1">
            <color rgb="FFFF0000"/>
          </stop>
        </gradientFill>
      </fill>
    </dxf>
    <dxf>
      <font>
        <b val="0"/>
        <i val="0"/>
        <u val="none"/>
      </font>
      <fill>
        <patternFill>
          <bgColor rgb="FFFFFF00"/>
        </patternFill>
      </fill>
    </dxf>
    <dxf>
      <font>
        <b/>
        <i val="0"/>
        <u/>
      </font>
    </dxf>
    <dxf>
      <font>
        <b val="0"/>
        <i val="0"/>
        <strike/>
      </font>
    </dxf>
    <dxf>
      <font>
        <b val="0"/>
        <i val="0"/>
        <u val="none"/>
      </font>
      <fill>
        <patternFill>
          <bgColor rgb="FFFFFF00"/>
        </patternFill>
      </fill>
    </dxf>
    <dxf>
      <font>
        <b/>
        <i val="0"/>
        <u/>
      </font>
    </dxf>
    <dxf>
      <font>
        <b val="0"/>
        <i val="0"/>
        <strike/>
      </font>
    </dxf>
    <dxf>
      <font>
        <b val="0"/>
        <i val="0"/>
        <u val="none"/>
      </font>
      <fill>
        <patternFill>
          <bgColor rgb="FFFFFF00"/>
        </patternFill>
      </fill>
    </dxf>
    <dxf>
      <font>
        <b/>
        <i val="0"/>
        <u/>
      </font>
    </dxf>
    <dxf>
      <font>
        <b val="0"/>
        <i val="0"/>
        <strike/>
      </font>
    </dxf>
    <dxf>
      <font>
        <color rgb="FF9C5700"/>
      </font>
      <fill>
        <patternFill>
          <bgColor rgb="FFFFEB9C"/>
        </patternFill>
      </fill>
    </dxf>
    <dxf>
      <font>
        <color rgb="FF9C0006"/>
      </font>
      <fill>
        <patternFill>
          <bgColor rgb="FFFFC7CE"/>
        </patternFill>
      </fill>
    </dxf>
    <dxf>
      <fill>
        <gradientFill degree="270">
          <stop position="0">
            <color theme="0"/>
          </stop>
          <stop position="1">
            <color rgb="FFFF0000"/>
          </stop>
        </gradientFill>
      </fill>
    </dxf>
    <dxf>
      <font>
        <b val="0"/>
        <i val="0"/>
        <u val="none"/>
      </font>
      <fill>
        <patternFill>
          <bgColor rgb="FFFFFF00"/>
        </patternFill>
      </fill>
    </dxf>
    <dxf>
      <font>
        <b/>
        <i val="0"/>
        <u/>
      </font>
    </dxf>
    <dxf>
      <font>
        <b val="0"/>
        <i val="0"/>
        <strike/>
      </font>
    </dxf>
    <dxf>
      <font>
        <b val="0"/>
        <i val="0"/>
        <u val="none"/>
      </font>
      <fill>
        <patternFill>
          <bgColor rgb="FFFFFF00"/>
        </patternFill>
      </fill>
    </dxf>
    <dxf>
      <font>
        <b/>
        <i val="0"/>
        <u/>
      </font>
    </dxf>
    <dxf>
      <font>
        <b val="0"/>
        <i val="0"/>
        <strike/>
      </font>
    </dxf>
    <dxf>
      <font>
        <b val="0"/>
        <i val="0"/>
        <u val="none"/>
      </font>
      <fill>
        <patternFill>
          <bgColor rgb="FFFFFF00"/>
        </patternFill>
      </fill>
    </dxf>
    <dxf>
      <font>
        <b/>
        <i val="0"/>
        <u/>
      </font>
    </dxf>
    <dxf>
      <font>
        <b val="0"/>
        <i val="0"/>
        <strike/>
      </font>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rgb="FFFF7C80"/>
        </patternFill>
      </fill>
    </dxf>
    <dxf>
      <fill>
        <gradientFill degree="270">
          <stop position="0">
            <color theme="0"/>
          </stop>
          <stop position="1">
            <color rgb="FFFF0000"/>
          </stop>
        </gradientFill>
      </fill>
    </dxf>
    <dxf>
      <font>
        <b val="0"/>
        <i val="0"/>
        <u val="none"/>
      </font>
      <fill>
        <patternFill>
          <bgColor rgb="FFFFFF00"/>
        </patternFill>
      </fill>
    </dxf>
    <dxf>
      <font>
        <b/>
        <i val="0"/>
        <u/>
      </font>
    </dxf>
    <dxf>
      <font>
        <b val="0"/>
        <i val="0"/>
        <strike/>
      </font>
    </dxf>
    <dxf>
      <font>
        <b val="0"/>
        <i val="0"/>
        <u val="none"/>
      </font>
      <fill>
        <patternFill>
          <bgColor rgb="FFFFFF00"/>
        </patternFill>
      </fill>
    </dxf>
    <dxf>
      <font>
        <b/>
        <i val="0"/>
        <u/>
      </font>
    </dxf>
    <dxf>
      <font>
        <b val="0"/>
        <i val="0"/>
        <strike/>
      </font>
    </dxf>
    <dxf>
      <font>
        <b val="0"/>
        <i val="0"/>
        <u val="none"/>
      </font>
      <fill>
        <patternFill>
          <bgColor rgb="FFFFFF00"/>
        </patternFill>
      </fill>
    </dxf>
    <dxf>
      <font>
        <b/>
        <i val="0"/>
        <u/>
      </font>
    </dxf>
    <dxf>
      <font>
        <b val="0"/>
        <i val="0"/>
        <strike/>
      </font>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ill>
        <patternFill>
          <bgColor rgb="FFFF7C80"/>
        </patternFill>
      </fill>
    </dxf>
    <dxf>
      <fill>
        <gradientFill degree="270">
          <stop position="0">
            <color theme="0"/>
          </stop>
          <stop position="1">
            <color rgb="FFFF0000"/>
          </stop>
        </gradientFill>
      </fill>
    </dxf>
    <dxf>
      <font>
        <b val="0"/>
        <i val="0"/>
        <u val="none"/>
      </font>
      <fill>
        <patternFill>
          <bgColor rgb="FFFFFF00"/>
        </patternFill>
      </fill>
    </dxf>
    <dxf>
      <font>
        <b/>
        <i val="0"/>
        <u/>
      </font>
    </dxf>
    <dxf>
      <font>
        <b val="0"/>
        <i val="0"/>
        <strike/>
      </font>
    </dxf>
    <dxf>
      <font>
        <b val="0"/>
        <i val="0"/>
        <u val="none"/>
      </font>
      <fill>
        <patternFill>
          <bgColor rgb="FFFFFF00"/>
        </patternFill>
      </fill>
    </dxf>
    <dxf>
      <font>
        <b/>
        <i val="0"/>
        <u/>
      </font>
    </dxf>
    <dxf>
      <font>
        <b val="0"/>
        <i val="0"/>
        <strike/>
      </font>
    </dxf>
    <dxf>
      <font>
        <strike val="0"/>
        <outline val="0"/>
        <shadow val="0"/>
        <u val="none"/>
        <vertAlign val="baseline"/>
        <sz val="11"/>
        <color theme="1"/>
        <name val="Arial"/>
        <scheme val="none"/>
      </font>
    </dxf>
    <dxf>
      <font>
        <strike val="0"/>
        <outline val="0"/>
        <shadow val="0"/>
        <u val="none"/>
        <vertAlign val="baseline"/>
        <sz val="11"/>
        <color theme="1"/>
        <name val="Arial"/>
        <scheme val="none"/>
      </font>
    </dxf>
    <dxf>
      <numFmt numFmtId="169" formatCode="&quot;$&quot;#,##0"/>
    </dxf>
    <dxf>
      <fill>
        <patternFill patternType="solid">
          <fgColor indexed="64"/>
          <bgColor rgb="FFCC99FF"/>
        </patternFill>
      </fill>
    </dxf>
    <dxf>
      <numFmt numFmtId="0" formatCode="General"/>
    </dxf>
    <dxf>
      <alignment horizontal="general" vertical="bottom" textRotation="0" wrapText="1" indent="0" justifyLastLine="0" shrinkToFit="0" readingOrder="0"/>
    </dxf>
  </dxfs>
  <tableStyles count="0" defaultTableStyle="TableStyleMedium2" defaultPivotStyle="PivotStyleLight16"/>
  <colors>
    <mruColors>
      <color rgb="FFFBFAD1"/>
      <color rgb="FF006699"/>
      <color rgb="FFFF7C80"/>
      <color rgb="FFCC99FF"/>
      <color rgb="FFFF2121"/>
      <color rgb="FF9933FF"/>
      <color rgb="FFF9778A"/>
      <color rgb="FFFF6D6D"/>
      <color rgb="FF990000"/>
      <color rgb="FFEE42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onnections" Target="connections.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powerPivotData" Target="model/item.data"/><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worksheet" Target="worksheets/sheet19.xml"/><Relationship Id="rId31" Type="http://schemas.microsoft.com/office/2022/11/relationships/FeaturePropertyBag" Target="featurePropertyBag/featurePropertyBag.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microsoft.com/office/2017/10/relationships/person" Target="persons/person.xml"/><Relationship Id="rId8" Type="http://schemas.openxmlformats.org/officeDocument/2006/relationships/worksheet" Target="worksheets/sheet8.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OVENAS\Finance\REVENUE\Federal%20Financial%20Qtrly%20Report\FY%2025-26\Projection%20FY25-26\Q4\FY25-26%20SUBG%20Projection%20Q4.xlsx" TargetMode="External"/><Relationship Id="rId1" Type="http://schemas.openxmlformats.org/officeDocument/2006/relationships/externalLinkPath" Target="file:///\\COVENAS\Finance\REVENUE\Federal%20Financial%20Qtrly%20Report\FY%2025-26\Projection%20FY25-26\Q4\FY25-26%20SUBG%20Projection%20Q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Y2526 Projection"/>
      <sheetName val="FY2526 Projection Q2 010826"/>
      <sheetName val="FY2526 Projection Q1 100925"/>
      <sheetName val="FY2425 Projection Q4 100925"/>
      <sheetName val="FY2425 Projection Q4 071025"/>
      <sheetName val="FY2526 Projection 040826"/>
      <sheetName val="RR_Discretionary"/>
      <sheetName val="RR_Discretionary 073025"/>
      <sheetName val="Perinatal"/>
      <sheetName val="Adolescent-Youth Treatment"/>
      <sheetName val="FNL"/>
      <sheetName val="PPv"/>
      <sheetName val="ARPA"/>
      <sheetName val="FY2425&amp;2526 Application"/>
      <sheetName val="FY2627 MOE"/>
      <sheetName val="FY2627 MOE 042826"/>
      <sheetName val="FY2526 MOE"/>
      <sheetName val="FY2425 MOE"/>
    </sheetNames>
    <sheetDataSet>
      <sheetData sheetId="0"/>
      <sheetData sheetId="1"/>
      <sheetData sheetId="2"/>
      <sheetData sheetId="3"/>
      <sheetData sheetId="4"/>
      <sheetData sheetId="5"/>
      <sheetData sheetId="6"/>
      <sheetData sheetId="7"/>
      <sheetData sheetId="8"/>
      <sheetData sheetId="9"/>
      <sheetData sheetId="10"/>
      <sheetData sheetId="11">
        <row r="5">
          <cell r="M5">
            <v>343364</v>
          </cell>
        </row>
        <row r="6">
          <cell r="M6">
            <v>343364</v>
          </cell>
        </row>
      </sheetData>
      <sheetData sheetId="12"/>
      <sheetData sheetId="13"/>
      <sheetData sheetId="14"/>
      <sheetData sheetId="15"/>
      <sheetData sheetId="16"/>
      <sheetData sheetId="17"/>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persons/person.xml><?xml version="1.0" encoding="utf-8"?>
<personList xmlns="http://schemas.microsoft.com/office/spreadsheetml/2018/threadedcomments" xmlns:x="http://schemas.openxmlformats.org/spreadsheetml/2006/main">
  <person displayName="Robert Bell" id="{A0E8780F-75A4-4BB5-8405-5AE09263B50F}" userId="568b23c99ac7e4f4" providerId="Windows Live"/>
  <person displayName="Saechao, Stephanie@DHCS" id="{59597E8B-52DA-4751-B65B-76E76B55AB9B}" userId="S::Stephanie.Saechao@dhcs.ca.gov::24efd011-cdc8-4207-8d83-3d0076eab395" providerId="AD"/>
</personList>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2" xr16:uid="{20BB745D-2BC9-400F-B8FF-99FEE336DB25}" autoFormatId="16" applyNumberFormats="0" applyBorderFormats="0" applyFontFormats="0" applyPatternFormats="0" applyAlignmentFormats="0" applyWidthHeightFormats="0">
  <queryTableRefresh nextId="15" unboundColumnsRight="3">
    <queryTableFields count="10">
      <queryTableField id="1" name="County" tableColumnId="1"/>
      <queryTableField id="2" name="Total Discretionary_x000a_Funds" tableColumnId="2"/>
      <queryTableField id="3" name="Total Prevention_x000a_Set-Aside" tableColumnId="3"/>
      <queryTableField id="4" name="Total Perinatal_x000a_Set-Aside" tableColumnId="4"/>
      <queryTableField id="5" name="Adolescent and_x000a_Youth Treatment Funds" tableColumnId="5"/>
      <queryTableField id="6" name="Total SABG Funds" tableColumnId="6"/>
      <queryTableField id="7" name="5% HIV EIS Allowance Amount_x000a_ (calculated as 5% of total allocation; any expenditures for this allowance will reduce Discretionary Fund allocation accordingly)" tableColumnId="7"/>
      <queryTableField id="11" dataBound="0" tableColumnId="9"/>
      <queryTableField id="12" dataBound="0" tableColumnId="10"/>
      <queryTableField id="13" dataBound="0" tableColumnId="8"/>
    </queryTableFields>
    <queryTableDeletedFields count="2">
      <deletedField name="January 2022 Population"/>
      <deletedField name="Column9"/>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FCD184A-5EFD-4B49-A2C9-1474C3A0BFBD}" name="Sheet1" displayName="Sheet1" ref="A1:J62" tableType="queryTable" totalsRowShown="0" headerRowDxfId="65">
  <autoFilter ref="A1:J62" xr:uid="{5FCD184A-5EFD-4B49-A2C9-1474C3A0BFBD}"/>
  <sortState xmlns:xlrd2="http://schemas.microsoft.com/office/spreadsheetml/2017/richdata2" ref="A2:J62">
    <sortCondition ref="A2:A62"/>
  </sortState>
  <tableColumns count="10">
    <tableColumn id="1" xr3:uid="{AFEA6ED6-8547-4187-8A73-0903139A3FF2}" uniqueName="1" name="County 1" queryTableFieldId="1" dataDxfId="64"/>
    <tableColumn id="2" xr3:uid="{3F38611C-BA4E-41D9-9A15-079178603661}" uniqueName="2" name="Total Discretionary_x000a_Funds 2" queryTableFieldId="2"/>
    <tableColumn id="3" xr3:uid="{BF946ED7-F86E-491A-A7A2-28B5C2145832}" uniqueName="3" name="Prevention (not showing in total)_x000a_Set-Aside 3" queryTableFieldId="3" dataDxfId="63"/>
    <tableColumn id="4" xr3:uid="{ECB54BFC-9E2C-4457-AD79-97BE8E16D712}" uniqueName="4" name="Total Perinatal_x000a_Set-Aside 4" queryTableFieldId="4"/>
    <tableColumn id="5" xr3:uid="{AEDE2E71-80FC-4D18-8AB1-69E753FAC32C}" uniqueName="5" name="Adolescent and_x000a_Youth Treatment Funds 5" queryTableFieldId="5"/>
    <tableColumn id="6" xr3:uid="{88B67AAF-ACCC-4BB4-8B43-BD8A41B5C425}" uniqueName="6" name="Total SUBG (not Including Prevention) 6" queryTableFieldId="6"/>
    <tableColumn id="7" xr3:uid="{0CAE3EDF-5A12-4760-A26D-119D0B9C4608}" uniqueName="7" name="5% HIV EIS Allowance Amount 7" queryTableFieldId="7"/>
    <tableColumn id="9" xr3:uid="{8CBB9A44-B43F-4F67-AEA7-D0B9686B91D5}" uniqueName="9" name="SSP Allowance Amount 8" queryTableFieldId="11"/>
    <tableColumn id="10" xr3:uid="{03D4CED7-9DA6-4580-883B-C91229FA8A58}" uniqueName="10" name="ICR 9" queryTableFieldId="12"/>
    <tableColumn id="8" xr3:uid="{C5F70709-04D6-4790-A5A3-FBE54FA8F75D}" uniqueName="8" name="Total SUBG (Including  Prevention)" queryTableFieldId="13" dataDxfId="62">
      <calculatedColumnFormula>Sheet1[[#This Row],[Total SUBG (not Including Prevention) 6]]+Sheet1[[#This Row],[Prevention (not showing in total)
Set-Aside 3]]</calculatedColumnFormula>
    </tableColumn>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84C07CF-7CFA-4300-84EF-520A53E0CE1B}" name="Table1" displayName="Table1" ref="E1:E7" totalsRowShown="0" dataDxfId="61">
  <autoFilter ref="E1:E7" xr:uid="{B84C07CF-7CFA-4300-84EF-520A53E0CE1B}"/>
  <tableColumns count="1">
    <tableColumn id="1" xr3:uid="{DC012A8E-DE9A-487F-8FA6-973258617E6F}" name="Reason for Budget Change Request " dataDxfId="6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21" dT="2024-03-11T19:21:06.53" personId="{A0E8780F-75A4-4BB5-8405-5AE09263B50F}" id="{F65F55C9-AFC7-417A-B200-5F059C46DEC3}">
    <text xml:space="preserve">Need to come up with something explaining this both on the workbook and also in Enclosure 2. </text>
  </threadedComment>
  <threadedComment ref="B29" dT="2023-11-27T19:39:29.37" personId="{59597E8B-52DA-4751-B65B-76E76B55AB9B}" id="{67F6F9D5-3DDB-4D3B-ACA2-C7EFC5CD2D88}">
    <text xml:space="preserve">Adding "0" to each cell will correct the issue. </text>
  </threadedComment>
  <threadedComment ref="B36" dT="2024-03-11T21:05:58.37" personId="{A0E8780F-75A4-4BB5-8405-5AE09263B50F}" id="{A7966129-C1AA-4454-B32F-A49A1A2F4506}">
    <text xml:space="preserve">03-11 This seems to be working correctly check again once workbook is locked. </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8.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3D385-8F05-4EDA-BD19-30D53EE5AD7D}">
  <sheetPr codeName="Sheet1"/>
  <dimension ref="A1:Z126"/>
  <sheetViews>
    <sheetView showGridLines="0" zoomScaleNormal="100" workbookViewId="0">
      <selection activeCell="C7" sqref="C7:F7"/>
    </sheetView>
  </sheetViews>
  <sheetFormatPr defaultColWidth="8.81640625" defaultRowHeight="15.5" x14ac:dyDescent="0.35"/>
  <cols>
    <col min="1" max="1" width="5.54296875" style="308" customWidth="1"/>
    <col min="2" max="2" width="35" style="308" bestFit="1" customWidth="1"/>
    <col min="3" max="3" width="25.54296875" style="308" customWidth="1"/>
    <col min="4" max="4" width="26.1796875" style="308" customWidth="1"/>
    <col min="5" max="5" width="4.54296875" style="308" bestFit="1" customWidth="1"/>
    <col min="6" max="6" width="10" style="308" bestFit="1" customWidth="1"/>
    <col min="7" max="14" width="8.81640625" style="308"/>
    <col min="15" max="17" width="8.81640625" style="308" customWidth="1"/>
    <col min="18" max="18" width="17.26953125" style="308" customWidth="1"/>
    <col min="19" max="19" width="8.81640625" style="308" customWidth="1"/>
    <col min="20" max="16384" width="8.81640625" style="308"/>
  </cols>
  <sheetData>
    <row r="1" spans="2:22" x14ac:dyDescent="0.35">
      <c r="B1" s="365" t="s">
        <v>6</v>
      </c>
      <c r="C1" s="365"/>
      <c r="D1" s="366" t="s">
        <v>28</v>
      </c>
      <c r="E1" s="366"/>
      <c r="F1" s="366"/>
    </row>
    <row r="2" spans="2:22" x14ac:dyDescent="0.35">
      <c r="B2" s="307"/>
      <c r="C2" s="307"/>
      <c r="D2" s="366" t="s">
        <v>541</v>
      </c>
      <c r="E2" s="366"/>
      <c r="F2" s="366"/>
    </row>
    <row r="3" spans="2:22" ht="16" thickBot="1" x14ac:dyDescent="0.4">
      <c r="B3" s="307"/>
      <c r="C3" s="307"/>
      <c r="D3" s="309"/>
      <c r="E3" s="310" t="s">
        <v>80</v>
      </c>
      <c r="F3" s="311">
        <f>VLOOKUP(C7,'Balance Sheet (H)'!A2:I58,9,FALSE)</f>
        <v>0.15</v>
      </c>
    </row>
    <row r="4" spans="2:22" ht="16.5" customHeight="1" x14ac:dyDescent="0.35">
      <c r="B4" s="367" t="s">
        <v>537</v>
      </c>
      <c r="C4" s="368"/>
      <c r="D4" s="368"/>
      <c r="E4" s="368"/>
      <c r="F4" s="369"/>
    </row>
    <row r="5" spans="2:22" ht="16" thickBot="1" x14ac:dyDescent="0.4">
      <c r="B5" s="370"/>
      <c r="C5" s="371"/>
      <c r="D5" s="371"/>
      <c r="E5" s="371"/>
      <c r="F5" s="372"/>
    </row>
    <row r="7" spans="2:22" x14ac:dyDescent="0.35">
      <c r="B7" s="312" t="s">
        <v>79</v>
      </c>
      <c r="C7" s="373" t="s">
        <v>121</v>
      </c>
      <c r="D7" s="373"/>
      <c r="E7" s="373"/>
      <c r="F7" s="373"/>
    </row>
    <row r="8" spans="2:22" ht="37.5" customHeight="1" x14ac:dyDescent="0.35">
      <c r="C8" s="313" t="s">
        <v>279</v>
      </c>
      <c r="D8" s="313" t="s">
        <v>280</v>
      </c>
    </row>
    <row r="9" spans="2:22" x14ac:dyDescent="0.35">
      <c r="B9" s="314" t="s">
        <v>75</v>
      </c>
      <c r="C9" s="340" t="s">
        <v>453</v>
      </c>
      <c r="D9" s="340" t="s">
        <v>454</v>
      </c>
      <c r="E9" s="315"/>
      <c r="F9" s="315"/>
    </row>
    <row r="10" spans="2:22" x14ac:dyDescent="0.35">
      <c r="B10" s="316" t="s">
        <v>76</v>
      </c>
      <c r="C10" s="317">
        <f>VLOOKUP(C7,'Balance Sheet (H)'!A2:I58,2,FALSE)</f>
        <v>4890254</v>
      </c>
      <c r="D10" s="318">
        <f>VLOOKUP(C7,'Balance Sheet (H)'!A2:I58,2,FALSE)</f>
        <v>4890254</v>
      </c>
      <c r="E10" s="319"/>
      <c r="F10" s="319"/>
    </row>
    <row r="11" spans="2:22" ht="14.9" customHeight="1" x14ac:dyDescent="0.35">
      <c r="B11" s="316" t="s">
        <v>77</v>
      </c>
      <c r="C11" s="317">
        <f>VLOOKUP(C7,'Balance Sheet (H)'!A2:I58,4,FALSE)</f>
        <v>1532698</v>
      </c>
      <c r="D11" s="318">
        <f>VLOOKUP(C7,'Balance Sheet (H)'!A2:I58,4,FALSE)</f>
        <v>1532698</v>
      </c>
      <c r="E11" s="319"/>
      <c r="F11" s="319"/>
    </row>
    <row r="12" spans="2:22" ht="14.9" customHeight="1" x14ac:dyDescent="0.35">
      <c r="B12" s="316" t="s">
        <v>78</v>
      </c>
      <c r="C12" s="317">
        <f>VLOOKUP(C7,'Balance Sheet (H)'!A2:I58,5,FALSE)</f>
        <v>412130</v>
      </c>
      <c r="D12" s="318">
        <f>VLOOKUP(C7,'Balance Sheet (H)'!A2:I58,5,FALSE)</f>
        <v>412130</v>
      </c>
      <c r="E12" s="319"/>
      <c r="F12" s="319"/>
    </row>
    <row r="13" spans="2:22" ht="15.65" customHeight="1" x14ac:dyDescent="0.35">
      <c r="B13" s="316" t="s">
        <v>182</v>
      </c>
      <c r="C13" s="320">
        <f>VLOOKUP(C7,'Balance Sheet (H)'!A2:I58,7,FALSE)</f>
        <v>456172.15</v>
      </c>
      <c r="D13" s="321">
        <f>VLOOKUP(C7,'Balance Sheet (H)'!A2:I58,7,FALSE)</f>
        <v>456172.15</v>
      </c>
      <c r="E13" s="319"/>
      <c r="F13" s="319"/>
      <c r="G13" s="374"/>
      <c r="H13" s="374"/>
      <c r="I13" s="374"/>
      <c r="J13" s="374"/>
      <c r="K13" s="374"/>
      <c r="L13" s="374"/>
      <c r="M13" s="374"/>
      <c r="N13" s="374"/>
      <c r="O13" s="374"/>
      <c r="P13" s="374"/>
      <c r="Q13" s="323"/>
      <c r="S13" s="324"/>
      <c r="T13" s="324"/>
      <c r="U13" s="324"/>
      <c r="V13" s="324"/>
    </row>
    <row r="14" spans="2:22" ht="15.65" customHeight="1" x14ac:dyDescent="0.35">
      <c r="B14" s="316" t="s">
        <v>231</v>
      </c>
      <c r="C14" s="320">
        <f>VLOOKUP(C7,'Balance Sheet (H)'!A2:I58,8,FALSE)</f>
        <v>1956101.6</v>
      </c>
      <c r="D14" s="321">
        <f>VLOOKUP(C7,'Balance Sheet (H)'!A2:I58,8,FALSE)</f>
        <v>1956101.6</v>
      </c>
      <c r="E14" s="319"/>
      <c r="F14" s="319"/>
      <c r="G14" s="374"/>
      <c r="H14" s="374"/>
      <c r="I14" s="374"/>
      <c r="J14" s="374"/>
      <c r="K14" s="374"/>
      <c r="L14" s="374"/>
      <c r="M14" s="374"/>
      <c r="N14" s="374"/>
      <c r="O14" s="374"/>
      <c r="P14" s="374"/>
      <c r="Q14" s="323"/>
      <c r="S14" s="323"/>
      <c r="T14" s="323"/>
      <c r="U14" s="323"/>
      <c r="V14" s="323"/>
    </row>
    <row r="15" spans="2:22" ht="15.65" customHeight="1" x14ac:dyDescent="0.35">
      <c r="B15" s="316" t="s">
        <v>259</v>
      </c>
      <c r="C15" s="325">
        <f>VLOOKUP(C7,'Balance Sheet (H)'!A2:I58,3,FALSE)</f>
        <v>2288361</v>
      </c>
      <c r="D15" s="326">
        <f>VLOOKUP(C7,'Balance Sheet (H)'!A2:I58,3,FALSE)</f>
        <v>2288361</v>
      </c>
      <c r="E15" s="319"/>
      <c r="F15" s="319"/>
      <c r="G15" s="322"/>
      <c r="H15" s="322"/>
      <c r="I15" s="322"/>
      <c r="J15" s="322"/>
      <c r="K15" s="322"/>
      <c r="L15" s="322"/>
      <c r="M15" s="322"/>
      <c r="N15" s="322"/>
      <c r="O15" s="322"/>
      <c r="P15" s="322"/>
      <c r="Q15" s="323"/>
      <c r="R15" s="323"/>
      <c r="S15" s="323"/>
      <c r="T15" s="323"/>
      <c r="U15" s="323"/>
      <c r="V15" s="323"/>
    </row>
    <row r="16" spans="2:22" x14ac:dyDescent="0.35">
      <c r="B16" s="327" t="s">
        <v>81</v>
      </c>
      <c r="C16" s="328">
        <f>VLOOKUP(C7,'Balance Sheet (H)'!A2:I58,6,FALSE)</f>
        <v>6835082</v>
      </c>
      <c r="D16" s="329">
        <f>VLOOKUP(C7,'Balance Sheet (H)'!A2:I58,6,FALSE)</f>
        <v>6835082</v>
      </c>
      <c r="E16" s="330"/>
      <c r="F16" s="330"/>
    </row>
    <row r="17" spans="1:18" x14ac:dyDescent="0.35">
      <c r="B17" s="315"/>
      <c r="C17" s="315"/>
      <c r="D17" s="315"/>
      <c r="E17" s="315"/>
      <c r="F17" s="315"/>
      <c r="J17" s="331"/>
    </row>
    <row r="18" spans="1:18" x14ac:dyDescent="0.35">
      <c r="B18" s="332"/>
      <c r="C18" s="332"/>
      <c r="D18" s="332"/>
      <c r="E18" s="332"/>
      <c r="F18" s="332"/>
      <c r="K18" s="333"/>
      <c r="L18" s="378"/>
      <c r="M18" s="378"/>
    </row>
    <row r="19" spans="1:18" ht="81.75" customHeight="1" x14ac:dyDescent="0.35">
      <c r="B19" s="379" t="s">
        <v>447</v>
      </c>
      <c r="C19" s="380"/>
      <c r="D19" s="380"/>
      <c r="E19" s="380"/>
      <c r="F19" s="380"/>
      <c r="G19" s="377"/>
      <c r="H19" s="377"/>
      <c r="I19" s="377"/>
      <c r="J19" s="377"/>
      <c r="K19" s="377"/>
      <c r="L19" s="377"/>
      <c r="M19" s="377"/>
      <c r="N19" s="377"/>
      <c r="O19" s="377"/>
      <c r="P19" s="334"/>
      <c r="Q19" s="334"/>
      <c r="R19" s="335"/>
    </row>
    <row r="20" spans="1:18" x14ac:dyDescent="0.35">
      <c r="B20" s="336"/>
      <c r="C20" s="336"/>
      <c r="D20" s="336"/>
      <c r="E20" s="336"/>
      <c r="F20" s="336"/>
      <c r="G20" s="377"/>
      <c r="H20" s="377"/>
      <c r="I20" s="377"/>
      <c r="J20" s="377"/>
      <c r="K20" s="377"/>
      <c r="L20" s="377"/>
      <c r="M20" s="377"/>
      <c r="N20" s="377"/>
      <c r="O20" s="377"/>
    </row>
    <row r="21" spans="1:18" ht="15" customHeight="1" x14ac:dyDescent="0.35">
      <c r="B21" s="381" t="s">
        <v>258</v>
      </c>
      <c r="C21" s="381"/>
      <c r="D21" s="381"/>
      <c r="E21" s="381"/>
      <c r="F21" s="381"/>
      <c r="H21" s="335"/>
      <c r="I21" s="335"/>
      <c r="J21" s="335"/>
      <c r="K21" s="335"/>
      <c r="L21" s="335"/>
      <c r="M21" s="335"/>
      <c r="N21" s="335"/>
      <c r="O21" s="335"/>
      <c r="P21" s="335"/>
      <c r="Q21" s="335"/>
      <c r="R21" s="335"/>
    </row>
    <row r="22" spans="1:18" x14ac:dyDescent="0.35">
      <c r="B22" s="381"/>
      <c r="C22" s="381"/>
      <c r="D22" s="381"/>
      <c r="E22" s="381"/>
      <c r="F22" s="381"/>
      <c r="G22" s="307"/>
      <c r="H22" s="335"/>
      <c r="I22" s="335"/>
      <c r="J22" s="335"/>
      <c r="K22" s="335"/>
      <c r="L22" s="335"/>
      <c r="M22" s="335"/>
      <c r="N22" s="335"/>
      <c r="O22" s="335"/>
      <c r="P22" s="335"/>
      <c r="Q22" s="335"/>
      <c r="R22" s="335"/>
    </row>
    <row r="23" spans="1:18" x14ac:dyDescent="0.35">
      <c r="B23" s="381"/>
      <c r="C23" s="381"/>
      <c r="D23" s="381"/>
      <c r="E23" s="381"/>
      <c r="F23" s="381"/>
      <c r="G23" s="307"/>
      <c r="H23" s="335"/>
      <c r="I23" s="335"/>
      <c r="J23" s="335"/>
      <c r="K23" s="335"/>
      <c r="L23" s="335"/>
      <c r="M23" s="335"/>
      <c r="N23" s="335"/>
      <c r="O23" s="335"/>
      <c r="P23" s="335"/>
      <c r="Q23" s="335"/>
      <c r="R23" s="335"/>
    </row>
    <row r="24" spans="1:18" x14ac:dyDescent="0.35">
      <c r="B24" s="315"/>
      <c r="C24" s="315"/>
      <c r="D24" s="315"/>
      <c r="E24" s="315"/>
      <c r="F24" s="315"/>
    </row>
    <row r="25" spans="1:18" hidden="1" x14ac:dyDescent="0.35">
      <c r="B25" s="337" t="s">
        <v>252</v>
      </c>
      <c r="C25" s="315"/>
      <c r="D25" s="315"/>
      <c r="E25" s="315"/>
      <c r="F25" s="315"/>
    </row>
    <row r="26" spans="1:18" hidden="1" x14ac:dyDescent="0.35">
      <c r="A26" s="308">
        <v>1</v>
      </c>
      <c r="B26" s="375" t="s">
        <v>196</v>
      </c>
      <c r="C26" s="375"/>
      <c r="D26" s="375"/>
      <c r="E26" s="375"/>
      <c r="F26" s="375"/>
      <c r="G26" s="375"/>
      <c r="H26" s="375"/>
      <c r="I26" s="375"/>
      <c r="J26" s="375"/>
      <c r="K26" s="375"/>
      <c r="L26" s="375"/>
      <c r="M26" s="375"/>
      <c r="N26" s="375"/>
      <c r="O26" s="375"/>
      <c r="P26" s="375"/>
      <c r="Q26" s="375"/>
    </row>
    <row r="27" spans="1:18" hidden="1" x14ac:dyDescent="0.35">
      <c r="A27" s="308">
        <v>2</v>
      </c>
      <c r="B27" s="376" t="s">
        <v>197</v>
      </c>
      <c r="C27" s="376"/>
      <c r="D27" s="376"/>
      <c r="E27" s="376"/>
      <c r="F27" s="376"/>
      <c r="G27" s="376"/>
      <c r="H27" s="376"/>
      <c r="I27" s="376"/>
      <c r="J27" s="376"/>
      <c r="K27" s="376"/>
      <c r="L27" s="376"/>
      <c r="M27" s="376"/>
      <c r="N27" s="376"/>
      <c r="O27" s="376"/>
      <c r="P27" s="376"/>
      <c r="Q27" s="376"/>
    </row>
    <row r="28" spans="1:18" hidden="1" x14ac:dyDescent="0.35">
      <c r="A28" s="308">
        <v>3</v>
      </c>
      <c r="B28" s="375" t="s">
        <v>198</v>
      </c>
      <c r="C28" s="375"/>
      <c r="D28" s="375"/>
      <c r="E28" s="375"/>
      <c r="F28" s="375"/>
      <c r="G28" s="375"/>
      <c r="H28" s="375"/>
      <c r="I28" s="375"/>
      <c r="J28" s="375"/>
      <c r="K28" s="375"/>
      <c r="L28" s="375"/>
      <c r="M28" s="375"/>
      <c r="N28" s="375"/>
      <c r="O28" s="375"/>
      <c r="P28" s="324"/>
      <c r="Q28" s="324"/>
    </row>
    <row r="29" spans="1:18" hidden="1" x14ac:dyDescent="0.35">
      <c r="A29" s="308">
        <v>4</v>
      </c>
      <c r="B29" s="375" t="s">
        <v>199</v>
      </c>
      <c r="C29" s="375"/>
      <c r="D29" s="375"/>
      <c r="E29" s="375"/>
      <c r="F29" s="375"/>
      <c r="G29" s="375"/>
      <c r="H29" s="375"/>
      <c r="I29" s="375"/>
      <c r="J29" s="375"/>
      <c r="K29" s="375"/>
      <c r="L29" s="375"/>
      <c r="M29" s="375"/>
      <c r="N29" s="375"/>
      <c r="O29" s="375"/>
      <c r="P29" s="375"/>
      <c r="Q29" s="375"/>
    </row>
    <row r="30" spans="1:18" hidden="1" x14ac:dyDescent="0.35">
      <c r="A30" s="308">
        <v>5</v>
      </c>
      <c r="B30" s="375" t="s">
        <v>200</v>
      </c>
      <c r="C30" s="375"/>
      <c r="D30" s="375"/>
      <c r="E30" s="375"/>
      <c r="F30" s="375"/>
      <c r="G30" s="375"/>
      <c r="H30" s="375"/>
      <c r="I30" s="375"/>
      <c r="J30" s="375"/>
      <c r="K30" s="375"/>
      <c r="L30" s="375"/>
      <c r="M30" s="375"/>
      <c r="N30" s="375"/>
      <c r="O30" s="375"/>
      <c r="P30" s="375"/>
      <c r="Q30" s="375"/>
    </row>
    <row r="31" spans="1:18" hidden="1" x14ac:dyDescent="0.35">
      <c r="A31" s="308">
        <v>6</v>
      </c>
      <c r="B31" s="382" t="s">
        <v>201</v>
      </c>
      <c r="C31" s="382"/>
      <c r="D31" s="382"/>
      <c r="E31" s="382"/>
      <c r="F31" s="382"/>
      <c r="G31" s="382"/>
      <c r="H31" s="382"/>
      <c r="I31" s="382"/>
      <c r="J31" s="382"/>
      <c r="K31" s="382"/>
      <c r="L31" s="382"/>
      <c r="M31" s="382"/>
      <c r="N31" s="382"/>
      <c r="O31" s="382"/>
      <c r="P31" s="382"/>
      <c r="Q31" s="382"/>
      <c r="R31" s="382"/>
    </row>
    <row r="32" spans="1:18" ht="14.15" hidden="1" customHeight="1" x14ac:dyDescent="0.35">
      <c r="A32" s="308">
        <v>7</v>
      </c>
      <c r="B32" s="383" t="s">
        <v>202</v>
      </c>
      <c r="C32" s="383"/>
      <c r="D32" s="383"/>
      <c r="E32" s="383"/>
      <c r="F32" s="383"/>
      <c r="G32" s="383"/>
      <c r="H32" s="383"/>
      <c r="I32" s="383"/>
      <c r="J32" s="383"/>
      <c r="K32" s="383"/>
      <c r="L32" s="383"/>
      <c r="M32" s="383"/>
      <c r="N32" s="383"/>
      <c r="O32" s="383"/>
      <c r="P32" s="383"/>
      <c r="Q32" s="383"/>
    </row>
    <row r="33" spans="1:26" ht="14.15" hidden="1" customHeight="1" x14ac:dyDescent="0.35">
      <c r="A33" s="308">
        <v>8</v>
      </c>
      <c r="B33" s="382" t="s">
        <v>203</v>
      </c>
      <c r="C33" s="382"/>
      <c r="D33" s="382"/>
      <c r="E33" s="382"/>
      <c r="F33" s="382"/>
      <c r="G33" s="382"/>
      <c r="H33" s="382"/>
      <c r="I33" s="382"/>
      <c r="J33" s="382"/>
      <c r="K33" s="382"/>
      <c r="L33" s="382"/>
      <c r="M33" s="382"/>
      <c r="N33" s="382"/>
      <c r="O33" s="382"/>
      <c r="P33" s="382"/>
      <c r="Q33" s="382"/>
    </row>
    <row r="34" spans="1:26" ht="14.15" hidden="1" customHeight="1" x14ac:dyDescent="0.35">
      <c r="A34" s="308">
        <v>9</v>
      </c>
      <c r="B34" s="382" t="s">
        <v>204</v>
      </c>
      <c r="C34" s="382"/>
      <c r="D34" s="382"/>
      <c r="E34" s="382"/>
      <c r="F34" s="382"/>
      <c r="G34" s="382"/>
      <c r="H34" s="382"/>
      <c r="I34" s="382"/>
      <c r="J34" s="382"/>
      <c r="K34" s="382"/>
      <c r="L34" s="382"/>
      <c r="M34" s="382"/>
      <c r="N34" s="382"/>
      <c r="O34" s="382"/>
      <c r="P34" s="382"/>
      <c r="Q34" s="382"/>
    </row>
    <row r="35" spans="1:26" ht="14.15" hidden="1" customHeight="1" x14ac:dyDescent="0.35">
      <c r="A35" s="308">
        <v>10</v>
      </c>
      <c r="B35" s="382" t="s">
        <v>209</v>
      </c>
      <c r="C35" s="382"/>
      <c r="D35" s="382"/>
      <c r="E35" s="382"/>
      <c r="F35" s="382"/>
      <c r="G35" s="382"/>
      <c r="H35" s="382"/>
      <c r="I35" s="382"/>
      <c r="J35" s="382"/>
      <c r="K35" s="382"/>
      <c r="L35" s="382"/>
      <c r="M35" s="382"/>
      <c r="N35" s="382"/>
      <c r="O35" s="382"/>
      <c r="P35" s="382"/>
      <c r="Q35" s="382"/>
    </row>
    <row r="36" spans="1:26" ht="14.15" hidden="1" customHeight="1" x14ac:dyDescent="0.35">
      <c r="A36" s="308">
        <v>11</v>
      </c>
      <c r="B36" s="382" t="s">
        <v>215</v>
      </c>
      <c r="C36" s="382"/>
      <c r="D36" s="382"/>
      <c r="E36" s="382"/>
      <c r="F36" s="382"/>
      <c r="G36" s="382"/>
      <c r="H36" s="382"/>
      <c r="I36" s="382"/>
      <c r="J36" s="382"/>
      <c r="K36" s="382"/>
      <c r="L36" s="382"/>
      <c r="M36" s="382"/>
      <c r="N36" s="382"/>
      <c r="O36" s="382"/>
      <c r="P36" s="382"/>
      <c r="Q36" s="382"/>
    </row>
    <row r="37" spans="1:26" ht="14.15" hidden="1" customHeight="1" x14ac:dyDescent="0.35">
      <c r="A37" s="338">
        <v>12</v>
      </c>
      <c r="B37" s="382" t="s">
        <v>216</v>
      </c>
      <c r="C37" s="382"/>
      <c r="D37" s="382"/>
      <c r="E37" s="382"/>
      <c r="F37" s="382"/>
      <c r="G37" s="382"/>
      <c r="H37" s="382"/>
      <c r="I37" s="382"/>
      <c r="J37" s="382"/>
      <c r="K37" s="382"/>
      <c r="L37" s="382"/>
      <c r="M37" s="382"/>
      <c r="N37" s="382"/>
      <c r="O37" s="382"/>
      <c r="P37" s="382"/>
      <c r="Q37" s="382"/>
    </row>
    <row r="38" spans="1:26" ht="14.15" hidden="1" customHeight="1" x14ac:dyDescent="0.35">
      <c r="A38" s="308">
        <v>13</v>
      </c>
      <c r="B38" s="386" t="s">
        <v>217</v>
      </c>
      <c r="C38" s="386"/>
      <c r="D38" s="386"/>
      <c r="E38" s="386"/>
      <c r="F38" s="386"/>
      <c r="G38" s="386"/>
      <c r="H38" s="386"/>
      <c r="I38" s="386"/>
      <c r="J38" s="386"/>
      <c r="K38" s="386"/>
      <c r="L38" s="386"/>
      <c r="M38" s="386"/>
      <c r="N38" s="386"/>
      <c r="O38" s="386"/>
      <c r="P38" s="386"/>
      <c r="Q38" s="386"/>
    </row>
    <row r="39" spans="1:26" ht="14.15" hidden="1" customHeight="1" x14ac:dyDescent="0.35">
      <c r="A39" s="308">
        <v>14</v>
      </c>
      <c r="B39" s="387" t="s">
        <v>220</v>
      </c>
      <c r="C39" s="387"/>
      <c r="D39" s="387"/>
      <c r="E39" s="387"/>
      <c r="F39" s="387"/>
      <c r="G39" s="387"/>
      <c r="H39" s="387"/>
      <c r="I39" s="387"/>
      <c r="J39" s="387"/>
      <c r="K39" s="387"/>
      <c r="L39" s="387"/>
      <c r="M39" s="387"/>
      <c r="N39" s="387"/>
      <c r="O39" s="387"/>
      <c r="P39" s="387"/>
      <c r="Q39" s="387"/>
    </row>
    <row r="40" spans="1:26" ht="14.15" hidden="1" customHeight="1" x14ac:dyDescent="0.35">
      <c r="A40" s="308">
        <v>15</v>
      </c>
      <c r="B40" s="386" t="s">
        <v>221</v>
      </c>
      <c r="C40" s="386"/>
      <c r="D40" s="386"/>
      <c r="E40" s="386"/>
      <c r="F40" s="386"/>
      <c r="G40" s="386"/>
      <c r="H40" s="386"/>
      <c r="I40" s="386"/>
      <c r="J40" s="386"/>
      <c r="K40" s="386"/>
      <c r="L40" s="386"/>
      <c r="M40" s="386"/>
      <c r="N40" s="386"/>
      <c r="O40" s="386"/>
      <c r="P40" s="386"/>
      <c r="Q40" s="386"/>
      <c r="R40" s="386"/>
      <c r="S40" s="386"/>
      <c r="T40" s="386"/>
      <c r="U40" s="386"/>
      <c r="V40" s="386"/>
      <c r="W40" s="386"/>
      <c r="X40" s="386"/>
      <c r="Y40" s="386"/>
      <c r="Z40" s="386"/>
    </row>
    <row r="41" spans="1:26" ht="14.15" hidden="1" customHeight="1" x14ac:dyDescent="0.35">
      <c r="A41" s="308">
        <v>16</v>
      </c>
      <c r="B41" s="382" t="s">
        <v>222</v>
      </c>
      <c r="C41" s="382"/>
      <c r="D41" s="382"/>
      <c r="E41" s="382"/>
      <c r="F41" s="382"/>
      <c r="G41" s="382"/>
      <c r="H41" s="382"/>
      <c r="I41" s="382"/>
      <c r="J41" s="382"/>
      <c r="K41" s="382"/>
      <c r="L41" s="382"/>
      <c r="M41" s="382"/>
      <c r="N41" s="382"/>
      <c r="O41" s="382"/>
      <c r="P41" s="382"/>
      <c r="Q41" s="382"/>
    </row>
    <row r="42" spans="1:26" ht="14.15" hidden="1" customHeight="1" x14ac:dyDescent="0.35">
      <c r="A42" s="308">
        <v>17</v>
      </c>
      <c r="B42" s="384" t="s">
        <v>223</v>
      </c>
      <c r="C42" s="385"/>
      <c r="D42" s="385"/>
      <c r="E42" s="385"/>
      <c r="F42" s="385"/>
      <c r="G42" s="385"/>
      <c r="H42" s="385"/>
      <c r="I42" s="385"/>
      <c r="J42" s="385"/>
      <c r="K42" s="385"/>
      <c r="L42" s="385"/>
      <c r="M42" s="385"/>
      <c r="N42" s="385"/>
      <c r="O42" s="385"/>
      <c r="P42" s="385"/>
      <c r="Q42" s="385"/>
    </row>
    <row r="43" spans="1:26" ht="14.15" hidden="1" customHeight="1" x14ac:dyDescent="0.35">
      <c r="A43" s="308">
        <v>18</v>
      </c>
      <c r="B43" s="388" t="s">
        <v>224</v>
      </c>
      <c r="C43" s="389"/>
      <c r="D43" s="389"/>
      <c r="E43" s="389"/>
      <c r="F43" s="389"/>
      <c r="G43" s="389"/>
      <c r="H43" s="389"/>
      <c r="I43" s="389"/>
      <c r="J43" s="389"/>
      <c r="K43" s="389"/>
      <c r="L43" s="389"/>
      <c r="M43" s="389"/>
      <c r="N43" s="389"/>
      <c r="O43" s="389"/>
      <c r="P43" s="389"/>
      <c r="Q43" s="389"/>
    </row>
    <row r="44" spans="1:26" ht="14.15" hidden="1" customHeight="1" x14ac:dyDescent="0.35">
      <c r="A44" s="308">
        <v>19</v>
      </c>
      <c r="B44" s="386" t="s">
        <v>225</v>
      </c>
      <c r="C44" s="390"/>
      <c r="D44" s="390"/>
      <c r="E44" s="390"/>
      <c r="F44" s="390"/>
      <c r="G44" s="390"/>
      <c r="H44" s="390"/>
      <c r="I44" s="390"/>
      <c r="J44" s="390"/>
      <c r="K44" s="390"/>
      <c r="L44" s="390"/>
      <c r="M44" s="390"/>
      <c r="N44" s="390"/>
      <c r="O44" s="390"/>
      <c r="P44" s="390"/>
      <c r="Q44" s="390"/>
    </row>
    <row r="45" spans="1:26" ht="14.15" hidden="1" customHeight="1" x14ac:dyDescent="0.35">
      <c r="A45" s="338">
        <v>20</v>
      </c>
      <c r="B45" s="382" t="s">
        <v>226</v>
      </c>
      <c r="C45" s="391"/>
      <c r="D45" s="391"/>
      <c r="E45" s="391"/>
      <c r="F45" s="391"/>
      <c r="G45" s="391"/>
      <c r="H45" s="391"/>
      <c r="I45" s="391"/>
      <c r="J45" s="391"/>
      <c r="K45" s="391"/>
      <c r="L45" s="391"/>
      <c r="M45" s="391"/>
      <c r="N45" s="391"/>
      <c r="O45" s="391"/>
      <c r="P45" s="391"/>
      <c r="Q45" s="391"/>
    </row>
    <row r="46" spans="1:26" ht="14.15" hidden="1" customHeight="1" x14ac:dyDescent="0.35">
      <c r="A46" s="308">
        <v>21</v>
      </c>
      <c r="B46" s="376" t="s">
        <v>230</v>
      </c>
      <c r="C46" s="376"/>
      <c r="D46" s="376"/>
      <c r="E46" s="376"/>
      <c r="F46" s="376"/>
      <c r="G46" s="376"/>
      <c r="H46" s="376"/>
      <c r="I46" s="376"/>
      <c r="J46" s="376"/>
      <c r="K46" s="376"/>
      <c r="L46" s="376"/>
      <c r="M46" s="376"/>
      <c r="N46" s="376"/>
      <c r="O46" s="376"/>
      <c r="P46" s="376"/>
      <c r="Q46" s="376"/>
    </row>
    <row r="47" spans="1:26" ht="14.15" hidden="1" customHeight="1" x14ac:dyDescent="0.35">
      <c r="A47" s="308">
        <v>22</v>
      </c>
      <c r="B47" s="376" t="s">
        <v>232</v>
      </c>
      <c r="C47" s="376"/>
      <c r="D47" s="376"/>
      <c r="E47" s="376"/>
      <c r="F47" s="376"/>
      <c r="G47" s="376"/>
      <c r="H47" s="376"/>
      <c r="I47" s="376"/>
      <c r="J47" s="376"/>
      <c r="K47" s="376"/>
      <c r="L47" s="376"/>
      <c r="M47" s="376"/>
      <c r="N47" s="376"/>
      <c r="O47" s="376"/>
      <c r="P47" s="376"/>
      <c r="Q47" s="376"/>
    </row>
    <row r="48" spans="1:26" ht="14.15" hidden="1" customHeight="1" x14ac:dyDescent="0.35">
      <c r="A48" s="308">
        <v>23</v>
      </c>
      <c r="B48" s="376" t="s">
        <v>235</v>
      </c>
      <c r="C48" s="376"/>
      <c r="D48" s="376"/>
      <c r="E48" s="376"/>
      <c r="F48" s="376"/>
      <c r="G48" s="376"/>
      <c r="H48" s="376"/>
      <c r="I48" s="376"/>
      <c r="J48" s="376"/>
      <c r="K48" s="376"/>
      <c r="L48" s="376"/>
      <c r="M48" s="376"/>
      <c r="N48" s="376"/>
      <c r="O48" s="376"/>
      <c r="P48" s="376"/>
      <c r="Q48" s="376"/>
    </row>
    <row r="49" spans="1:26" ht="14.15" hidden="1" customHeight="1" x14ac:dyDescent="0.35">
      <c r="A49" s="308">
        <v>24</v>
      </c>
      <c r="B49" s="376" t="s">
        <v>236</v>
      </c>
      <c r="C49" s="376"/>
      <c r="D49" s="376"/>
      <c r="E49" s="376"/>
      <c r="F49" s="376"/>
      <c r="G49" s="376"/>
      <c r="H49" s="376"/>
      <c r="I49" s="376"/>
      <c r="J49" s="376"/>
      <c r="K49" s="376"/>
      <c r="L49" s="376"/>
      <c r="M49" s="376"/>
      <c r="N49" s="376"/>
      <c r="O49" s="376"/>
      <c r="P49" s="376"/>
      <c r="Q49" s="376"/>
    </row>
    <row r="50" spans="1:26" ht="14.15" hidden="1" customHeight="1" x14ac:dyDescent="0.35">
      <c r="A50" s="308">
        <v>25</v>
      </c>
      <c r="B50" s="339" t="s">
        <v>237</v>
      </c>
      <c r="C50" s="315"/>
      <c r="D50" s="315"/>
      <c r="E50" s="315"/>
      <c r="F50" s="315"/>
    </row>
    <row r="51" spans="1:26" ht="14.15" hidden="1" customHeight="1" x14ac:dyDescent="0.35">
      <c r="A51" s="338">
        <v>26</v>
      </c>
      <c r="B51" s="338" t="s">
        <v>239</v>
      </c>
      <c r="C51" s="338"/>
      <c r="D51" s="338"/>
      <c r="E51" s="338"/>
      <c r="F51" s="338"/>
      <c r="G51" s="338"/>
      <c r="H51" s="338"/>
      <c r="I51" s="338"/>
      <c r="J51" s="338"/>
      <c r="K51" s="338"/>
    </row>
    <row r="52" spans="1:26" s="338" customFormat="1" ht="14.15" hidden="1" customHeight="1" x14ac:dyDescent="0.35">
      <c r="A52" s="338">
        <v>27</v>
      </c>
      <c r="B52" s="375" t="s">
        <v>241</v>
      </c>
      <c r="C52" s="375"/>
      <c r="D52" s="375"/>
      <c r="E52" s="375"/>
      <c r="F52" s="375"/>
      <c r="G52" s="375"/>
      <c r="H52" s="375"/>
      <c r="I52" s="375"/>
      <c r="J52" s="375"/>
      <c r="K52" s="375"/>
      <c r="L52" s="375"/>
      <c r="M52" s="375"/>
      <c r="N52" s="375"/>
      <c r="O52" s="375"/>
      <c r="P52" s="375"/>
      <c r="Q52" s="375"/>
      <c r="R52" s="375"/>
      <c r="S52" s="375"/>
      <c r="T52" s="375"/>
      <c r="U52" s="375"/>
      <c r="V52" s="375"/>
      <c r="W52" s="375"/>
      <c r="X52" s="375"/>
      <c r="Y52" s="375"/>
      <c r="Z52" s="375"/>
    </row>
    <row r="53" spans="1:26" ht="14.15" customHeight="1" x14ac:dyDescent="0.35"/>
    <row r="54" spans="1:26" ht="14.15" customHeight="1" x14ac:dyDescent="0.35"/>
    <row r="55" spans="1:26" ht="14.15" customHeight="1" x14ac:dyDescent="0.35"/>
    <row r="56" spans="1:26" ht="14.15" customHeight="1" x14ac:dyDescent="0.35"/>
    <row r="57" spans="1:26" ht="14.15" customHeight="1" x14ac:dyDescent="0.35"/>
    <row r="58" spans="1:26" ht="14.15" customHeight="1" x14ac:dyDescent="0.35"/>
    <row r="59" spans="1:26" ht="14.15" customHeight="1" x14ac:dyDescent="0.35"/>
    <row r="60" spans="1:26" ht="14.15" customHeight="1" x14ac:dyDescent="0.35"/>
    <row r="61" spans="1:26" ht="14.15" customHeight="1" x14ac:dyDescent="0.35"/>
    <row r="62" spans="1:26" ht="14.15" customHeight="1" x14ac:dyDescent="0.35"/>
    <row r="63" spans="1:26" ht="14.15" customHeight="1" x14ac:dyDescent="0.35"/>
    <row r="64" spans="1:26" ht="14.15" customHeight="1" x14ac:dyDescent="0.35"/>
    <row r="65" ht="14.15" customHeight="1" x14ac:dyDescent="0.35"/>
    <row r="66" ht="14.15" customHeight="1" x14ac:dyDescent="0.35"/>
    <row r="67" ht="14.15" customHeight="1" x14ac:dyDescent="0.35"/>
    <row r="68" ht="14.15" customHeight="1" x14ac:dyDescent="0.35"/>
    <row r="69" ht="14.15" customHeight="1" x14ac:dyDescent="0.35"/>
    <row r="70" ht="14.15" customHeight="1" x14ac:dyDescent="0.35"/>
    <row r="71" ht="14.15" customHeight="1" x14ac:dyDescent="0.35"/>
    <row r="72" ht="14.15" customHeight="1" x14ac:dyDescent="0.35"/>
    <row r="73" ht="14.15" customHeight="1" x14ac:dyDescent="0.35"/>
    <row r="74" ht="14.15" customHeight="1" x14ac:dyDescent="0.35"/>
    <row r="75" ht="14.15" customHeight="1" x14ac:dyDescent="0.35"/>
    <row r="76" ht="14.15" customHeight="1" x14ac:dyDescent="0.35"/>
    <row r="77" ht="14.15" customHeight="1" x14ac:dyDescent="0.35"/>
    <row r="78" ht="14.15" customHeight="1" x14ac:dyDescent="0.35"/>
    <row r="79" ht="14.15" customHeight="1" x14ac:dyDescent="0.35"/>
    <row r="80" ht="14.15" customHeight="1" x14ac:dyDescent="0.35"/>
    <row r="81" ht="14.15" customHeight="1" x14ac:dyDescent="0.35"/>
    <row r="82" ht="15" customHeight="1" x14ac:dyDescent="0.35"/>
    <row r="83" ht="23.15" customHeight="1" x14ac:dyDescent="0.35"/>
    <row r="84" ht="14.15" customHeight="1" x14ac:dyDescent="0.35"/>
    <row r="85" ht="14.15" customHeight="1" x14ac:dyDescent="0.35"/>
    <row r="86" ht="14.15" customHeight="1" x14ac:dyDescent="0.35"/>
    <row r="87" ht="14.15" customHeight="1" x14ac:dyDescent="0.35"/>
    <row r="88" ht="14.15" customHeight="1" x14ac:dyDescent="0.35"/>
    <row r="89" ht="14.15" customHeight="1" x14ac:dyDescent="0.35"/>
    <row r="90" ht="14.15" customHeight="1" x14ac:dyDescent="0.35"/>
    <row r="91" ht="14.15" customHeight="1" x14ac:dyDescent="0.35"/>
    <row r="92" ht="14.15" customHeight="1" x14ac:dyDescent="0.35"/>
    <row r="93" ht="14.15" customHeight="1" x14ac:dyDescent="0.35"/>
    <row r="94" ht="14.15" customHeight="1" x14ac:dyDescent="0.35"/>
    <row r="95" ht="14.15" customHeight="1" x14ac:dyDescent="0.35"/>
    <row r="96" ht="14.15" customHeight="1" x14ac:dyDescent="0.35"/>
    <row r="97" ht="14.15" customHeight="1" x14ac:dyDescent="0.35"/>
    <row r="98" ht="14.15" customHeight="1" x14ac:dyDescent="0.35"/>
    <row r="99" ht="14.15" customHeight="1" x14ac:dyDescent="0.35"/>
    <row r="100" ht="14.15" customHeight="1" x14ac:dyDescent="0.35"/>
    <row r="101" ht="14.15" customHeight="1" x14ac:dyDescent="0.35"/>
    <row r="102" ht="14.15" customHeight="1" x14ac:dyDescent="0.35"/>
    <row r="103" ht="14.15" customHeight="1" x14ac:dyDescent="0.35"/>
    <row r="104" ht="14.15" customHeight="1" x14ac:dyDescent="0.35"/>
    <row r="105" ht="14.15" customHeight="1" x14ac:dyDescent="0.35"/>
    <row r="106" ht="14.15" customHeight="1" x14ac:dyDescent="0.35"/>
    <row r="107" ht="14.15" customHeight="1" x14ac:dyDescent="0.35"/>
    <row r="108" ht="14.15" customHeight="1" x14ac:dyDescent="0.35"/>
    <row r="109" ht="14.15" customHeight="1" x14ac:dyDescent="0.35"/>
    <row r="110" ht="14.15" customHeight="1" x14ac:dyDescent="0.35"/>
    <row r="111" ht="14.15" customHeight="1" x14ac:dyDescent="0.35"/>
    <row r="112" ht="14.15" customHeight="1" x14ac:dyDescent="0.35"/>
    <row r="113" ht="14.15" customHeight="1" x14ac:dyDescent="0.35"/>
    <row r="114" ht="14.15" customHeight="1" x14ac:dyDescent="0.35"/>
    <row r="115" ht="14.15" customHeight="1" x14ac:dyDescent="0.35"/>
    <row r="116" ht="14.15" customHeight="1" x14ac:dyDescent="0.35"/>
    <row r="117" ht="14.15" customHeight="1" x14ac:dyDescent="0.35"/>
    <row r="118" ht="14.15" customHeight="1" x14ac:dyDescent="0.35"/>
    <row r="119" ht="14.15" customHeight="1" x14ac:dyDescent="0.35"/>
    <row r="120" ht="14.15" customHeight="1" x14ac:dyDescent="0.35"/>
    <row r="121" ht="14.15" customHeight="1" x14ac:dyDescent="0.35"/>
    <row r="122" ht="14.15" customHeight="1" x14ac:dyDescent="0.35"/>
    <row r="123" ht="14.15" customHeight="1" x14ac:dyDescent="0.35"/>
    <row r="126" ht="14.15" customHeight="1" x14ac:dyDescent="0.35"/>
  </sheetData>
  <sheetProtection algorithmName="SHA-512" hashValue="fSGPgeKeo33zUet79RjUZeb0cibWugebtZ3EFIhcBqG4YFD3R1n+i9UPkH4dbtGqpiMkFSRCIfWPJ7hRI2MJ8w==" saltValue="8OMETfxw5tqmpIjVINII1w==" spinCount="100000" sheet="1" selectLockedCells="1"/>
  <mergeCells count="35">
    <mergeCell ref="B52:Z52"/>
    <mergeCell ref="B42:Q42"/>
    <mergeCell ref="B38:Q38"/>
    <mergeCell ref="B39:Q39"/>
    <mergeCell ref="B41:Q41"/>
    <mergeCell ref="B40:Z40"/>
    <mergeCell ref="B46:Q46"/>
    <mergeCell ref="B47:Q47"/>
    <mergeCell ref="B48:Q48"/>
    <mergeCell ref="B49:Q49"/>
    <mergeCell ref="B43:Q43"/>
    <mergeCell ref="B44:Q44"/>
    <mergeCell ref="B45:Q45"/>
    <mergeCell ref="B29:Q29"/>
    <mergeCell ref="B30:Q30"/>
    <mergeCell ref="B35:Q35"/>
    <mergeCell ref="B36:Q36"/>
    <mergeCell ref="B37:Q37"/>
    <mergeCell ref="B31:R31"/>
    <mergeCell ref="B32:Q32"/>
    <mergeCell ref="B33:Q33"/>
    <mergeCell ref="B34:Q34"/>
    <mergeCell ref="G13:P14"/>
    <mergeCell ref="B26:Q26"/>
    <mergeCell ref="B27:Q27"/>
    <mergeCell ref="B28:O28"/>
    <mergeCell ref="G19:O20"/>
    <mergeCell ref="L18:M18"/>
    <mergeCell ref="B19:F19"/>
    <mergeCell ref="B21:F23"/>
    <mergeCell ref="B1:C1"/>
    <mergeCell ref="D1:F1"/>
    <mergeCell ref="D2:F2"/>
    <mergeCell ref="B4:F5"/>
    <mergeCell ref="C7:F7"/>
  </mergeCells>
  <phoneticPr fontId="30" type="noConversion"/>
  <dataValidations count="2">
    <dataValidation allowBlank="1" showInputMessage="1" showErrorMessage="1" prompt="Entering your ICR in this cell will Auto-populate the rest of the program sheets in this work book with your Indirect Cost Rate. " sqref="E3" xr:uid="{A38CDC5B-5E38-4E8A-A003-6B04D931490B}"/>
    <dataValidation type="list" allowBlank="1" showInputMessage="1" showErrorMessage="1" sqref="C7:F7" xr:uid="{DF28E11C-8CCC-4149-82A5-D61A30B6F384}">
      <formula1>County</formula1>
    </dataValidation>
  </dataValidations>
  <pageMargins left="0.7" right="0.7" top="0.75" bottom="0.75" header="0.3" footer="0.3"/>
  <pageSetup orientation="portrait" horizontalDpi="1200" verticalDpi="1200"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2C3CF48-4EE7-4E0A-9A34-8B385ADC4A71}">
          <x14:formula1>
            <xm:f>'Categories (H)'!$A$2:$A$6</xm:f>
          </x14:formula1>
          <xm:sqref>C9:D9</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DB831-B969-4F5C-8EF2-12ACC88C41BE}">
  <sheetPr>
    <tabColor theme="4" tint="-0.249977111117893"/>
  </sheetPr>
  <dimension ref="B1:V42"/>
  <sheetViews>
    <sheetView showGridLines="0" workbookViewId="0">
      <selection activeCell="C36" sqref="C36"/>
    </sheetView>
  </sheetViews>
  <sheetFormatPr defaultColWidth="9.1796875" defaultRowHeight="16.5" x14ac:dyDescent="0.45"/>
  <cols>
    <col min="1" max="1" width="3.453125" style="52" customWidth="1"/>
    <col min="2" max="2" width="14.81640625" style="106" customWidth="1"/>
    <col min="3" max="3" width="120" style="54" customWidth="1"/>
    <col min="4" max="16384" width="9.1796875" style="52"/>
  </cols>
  <sheetData>
    <row r="1" spans="2:3" ht="26.25" customHeight="1" x14ac:dyDescent="0.45">
      <c r="B1" s="402" t="s">
        <v>382</v>
      </c>
      <c r="C1" s="402"/>
    </row>
    <row r="2" spans="2:3" ht="20.5" x14ac:dyDescent="0.45">
      <c r="B2" s="401" t="s">
        <v>383</v>
      </c>
      <c r="C2" s="401"/>
    </row>
    <row r="3" spans="2:3" ht="42.75" customHeight="1" x14ac:dyDescent="0.45">
      <c r="B3" s="404" t="s">
        <v>384</v>
      </c>
      <c r="C3" s="404"/>
    </row>
    <row r="4" spans="2:3" x14ac:dyDescent="0.45">
      <c r="C4" s="50"/>
    </row>
    <row r="5" spans="2:3" ht="20.5" x14ac:dyDescent="0.45">
      <c r="B5" s="401" t="s">
        <v>375</v>
      </c>
      <c r="C5" s="401"/>
    </row>
    <row r="6" spans="2:3" x14ac:dyDescent="0.45">
      <c r="B6" s="104" t="s">
        <v>392</v>
      </c>
      <c r="C6" s="51" t="s">
        <v>396</v>
      </c>
    </row>
    <row r="7" spans="2:3" x14ac:dyDescent="0.45">
      <c r="B7" s="104" t="s">
        <v>392</v>
      </c>
      <c r="C7" s="51" t="s">
        <v>409</v>
      </c>
    </row>
    <row r="8" spans="2:3" x14ac:dyDescent="0.45">
      <c r="B8" s="104" t="s">
        <v>392</v>
      </c>
      <c r="C8" s="51" t="s">
        <v>400</v>
      </c>
    </row>
    <row r="9" spans="2:3" x14ac:dyDescent="0.45">
      <c r="B9" s="104" t="s">
        <v>392</v>
      </c>
      <c r="C9" s="51" t="s">
        <v>385</v>
      </c>
    </row>
    <row r="10" spans="2:3" x14ac:dyDescent="0.45">
      <c r="B10" s="104" t="s">
        <v>392</v>
      </c>
      <c r="C10" s="51" t="s">
        <v>386</v>
      </c>
    </row>
    <row r="11" spans="2:3" x14ac:dyDescent="0.45">
      <c r="B11" s="104" t="s">
        <v>392</v>
      </c>
      <c r="C11" s="51" t="s">
        <v>401</v>
      </c>
    </row>
    <row r="12" spans="2:3" x14ac:dyDescent="0.45">
      <c r="B12" s="104" t="s">
        <v>392</v>
      </c>
      <c r="C12" s="51" t="s">
        <v>399</v>
      </c>
    </row>
    <row r="13" spans="2:3" ht="33" x14ac:dyDescent="0.45">
      <c r="B13" s="104" t="s">
        <v>392</v>
      </c>
      <c r="C13" s="51" t="s">
        <v>462</v>
      </c>
    </row>
    <row r="14" spans="2:3" ht="33" x14ac:dyDescent="0.45">
      <c r="B14" s="104" t="s">
        <v>392</v>
      </c>
      <c r="C14" s="51" t="s">
        <v>461</v>
      </c>
    </row>
    <row r="15" spans="2:3" ht="49.5" x14ac:dyDescent="0.45">
      <c r="B15" s="104" t="s">
        <v>392</v>
      </c>
      <c r="C15" s="51" t="s">
        <v>463</v>
      </c>
    </row>
    <row r="16" spans="2:3" x14ac:dyDescent="0.45">
      <c r="B16" s="104"/>
      <c r="C16" s="51"/>
    </row>
    <row r="17" spans="2:22" ht="20.5" x14ac:dyDescent="0.45">
      <c r="B17" s="107" t="s">
        <v>36</v>
      </c>
      <c r="C17" s="51"/>
    </row>
    <row r="18" spans="2:22" ht="84" customHeight="1" x14ac:dyDescent="0.45">
      <c r="B18" s="104" t="s">
        <v>392</v>
      </c>
      <c r="C18" s="51" t="s">
        <v>539</v>
      </c>
    </row>
    <row r="20" spans="2:22" ht="20.5" x14ac:dyDescent="0.45">
      <c r="B20" s="401" t="s">
        <v>390</v>
      </c>
      <c r="C20" s="401"/>
    </row>
    <row r="21" spans="2:22" x14ac:dyDescent="0.45">
      <c r="B21" s="104" t="s">
        <v>392</v>
      </c>
      <c r="C21" s="51" t="s">
        <v>393</v>
      </c>
    </row>
    <row r="22" spans="2:22" x14ac:dyDescent="0.45">
      <c r="B22" s="104" t="s">
        <v>392</v>
      </c>
      <c r="C22" s="51" t="s">
        <v>394</v>
      </c>
    </row>
    <row r="23" spans="2:22" ht="36" customHeight="1" x14ac:dyDescent="0.45">
      <c r="B23" s="104" t="s">
        <v>392</v>
      </c>
      <c r="C23" s="51" t="s">
        <v>395</v>
      </c>
    </row>
    <row r="24" spans="2:22" ht="49.5" x14ac:dyDescent="0.45">
      <c r="B24" s="104" t="s">
        <v>392</v>
      </c>
      <c r="C24" s="51" t="s">
        <v>413</v>
      </c>
    </row>
    <row r="25" spans="2:22" x14ac:dyDescent="0.45">
      <c r="B25" s="104" t="s">
        <v>392</v>
      </c>
      <c r="C25" s="51" t="s">
        <v>391</v>
      </c>
    </row>
    <row r="27" spans="2:22" ht="20.5" x14ac:dyDescent="0.45">
      <c r="B27" s="401" t="s">
        <v>397</v>
      </c>
      <c r="C27" s="401"/>
    </row>
    <row r="28" spans="2:22" x14ac:dyDescent="0.45">
      <c r="B28" s="104" t="s">
        <v>392</v>
      </c>
      <c r="C28" s="54" t="s">
        <v>398</v>
      </c>
    </row>
    <row r="29" spans="2:22" ht="33" x14ac:dyDescent="0.45">
      <c r="B29" s="104" t="s">
        <v>392</v>
      </c>
      <c r="C29" s="54" t="s">
        <v>402</v>
      </c>
    </row>
    <row r="30" spans="2:22" ht="66" x14ac:dyDescent="0.45">
      <c r="B30" s="104" t="s">
        <v>392</v>
      </c>
      <c r="C30" s="54" t="s">
        <v>403</v>
      </c>
    </row>
    <row r="31" spans="2:22" ht="69" x14ac:dyDescent="0.45">
      <c r="B31" s="104" t="s">
        <v>392</v>
      </c>
      <c r="C31" s="54" t="s">
        <v>404</v>
      </c>
      <c r="D31" s="108"/>
      <c r="E31" s="108"/>
      <c r="F31" s="108"/>
      <c r="G31" s="108"/>
      <c r="H31" s="108"/>
      <c r="I31" s="108"/>
      <c r="J31" s="108"/>
      <c r="K31" s="108"/>
      <c r="L31" s="108"/>
      <c r="M31" s="108"/>
      <c r="N31" s="108"/>
      <c r="O31" s="108"/>
      <c r="P31" s="108"/>
      <c r="Q31" s="108"/>
      <c r="R31" s="108"/>
      <c r="S31" s="108"/>
      <c r="T31" s="108"/>
      <c r="U31" s="108"/>
      <c r="V31" s="108"/>
    </row>
    <row r="32" spans="2:22" ht="35" x14ac:dyDescent="0.45">
      <c r="B32" s="104" t="s">
        <v>392</v>
      </c>
      <c r="C32" s="109" t="s">
        <v>405</v>
      </c>
      <c r="D32" s="109"/>
      <c r="E32" s="109"/>
      <c r="F32" s="109"/>
      <c r="G32" s="109"/>
      <c r="H32" s="109"/>
      <c r="I32" s="109"/>
      <c r="J32" s="109"/>
      <c r="K32" s="109"/>
      <c r="L32" s="109"/>
      <c r="M32" s="109"/>
      <c r="N32" s="109"/>
      <c r="O32" s="109"/>
      <c r="P32" s="109"/>
      <c r="Q32" s="109"/>
      <c r="R32" s="109"/>
      <c r="S32" s="109"/>
      <c r="T32" s="109"/>
      <c r="U32" s="109"/>
      <c r="V32" s="109"/>
    </row>
    <row r="33" spans="2:22" ht="35" x14ac:dyDescent="0.45">
      <c r="B33" s="104" t="s">
        <v>392</v>
      </c>
      <c r="C33" s="109" t="s">
        <v>406</v>
      </c>
      <c r="D33" s="109"/>
      <c r="E33" s="109"/>
      <c r="F33" s="109"/>
      <c r="G33" s="109"/>
      <c r="H33" s="109"/>
      <c r="I33" s="109"/>
      <c r="J33" s="109"/>
      <c r="K33" s="109"/>
      <c r="L33" s="109"/>
      <c r="M33" s="109"/>
      <c r="N33" s="109"/>
      <c r="O33" s="109"/>
      <c r="P33" s="109"/>
      <c r="Q33" s="109"/>
      <c r="R33" s="109"/>
      <c r="S33" s="109"/>
      <c r="T33" s="109"/>
      <c r="U33" s="109"/>
      <c r="V33" s="109"/>
    </row>
    <row r="34" spans="2:22" ht="33" x14ac:dyDescent="0.45">
      <c r="B34" s="104" t="s">
        <v>392</v>
      </c>
      <c r="C34" s="54" t="s">
        <v>407</v>
      </c>
    </row>
    <row r="35" spans="2:22" ht="87.5" x14ac:dyDescent="0.45">
      <c r="B35" s="104" t="s">
        <v>392</v>
      </c>
      <c r="C35" s="110" t="s">
        <v>408</v>
      </c>
    </row>
    <row r="36" spans="2:22" ht="87.5" x14ac:dyDescent="0.45">
      <c r="B36" s="104"/>
      <c r="C36" s="110" t="s">
        <v>540</v>
      </c>
    </row>
    <row r="37" spans="2:22" ht="33" x14ac:dyDescent="0.45">
      <c r="B37" s="104" t="s">
        <v>392</v>
      </c>
      <c r="C37" s="54" t="s">
        <v>446</v>
      </c>
    </row>
    <row r="38" spans="2:22" ht="17.5" x14ac:dyDescent="0.45">
      <c r="B38" s="104"/>
      <c r="D38" s="110"/>
      <c r="E38" s="110"/>
      <c r="F38" s="110"/>
      <c r="G38" s="110"/>
      <c r="H38" s="110"/>
      <c r="I38" s="110"/>
      <c r="J38" s="110"/>
      <c r="K38" s="110"/>
      <c r="L38" s="110"/>
      <c r="M38" s="110"/>
      <c r="N38" s="110"/>
      <c r="O38" s="110"/>
      <c r="P38" s="110"/>
      <c r="Q38" s="110"/>
      <c r="R38" s="110"/>
      <c r="S38" s="110"/>
      <c r="T38" s="110"/>
    </row>
    <row r="39" spans="2:22" ht="20.5" x14ac:dyDescent="0.45">
      <c r="B39" s="401" t="s">
        <v>347</v>
      </c>
      <c r="C39" s="401"/>
      <c r="D39" s="110"/>
      <c r="E39" s="110"/>
      <c r="F39" s="110"/>
      <c r="G39" s="110"/>
      <c r="H39" s="110"/>
      <c r="I39" s="110"/>
      <c r="J39" s="110"/>
      <c r="K39" s="110"/>
      <c r="L39" s="110"/>
      <c r="M39" s="110"/>
      <c r="N39" s="110"/>
      <c r="O39" s="110"/>
      <c r="P39" s="110"/>
      <c r="Q39" s="110"/>
      <c r="R39" s="110"/>
      <c r="S39" s="110"/>
      <c r="T39" s="110"/>
    </row>
    <row r="40" spans="2:22" ht="155.25" customHeight="1" x14ac:dyDescent="0.45">
      <c r="B40" s="403" t="s">
        <v>414</v>
      </c>
      <c r="C40" s="403"/>
      <c r="D40" s="110"/>
      <c r="E40" s="110"/>
      <c r="F40" s="110"/>
      <c r="G40" s="110"/>
      <c r="H40" s="110"/>
      <c r="I40" s="110"/>
      <c r="J40" s="110"/>
      <c r="K40" s="110"/>
      <c r="L40" s="110"/>
      <c r="M40" s="110"/>
      <c r="N40" s="110"/>
      <c r="O40" s="110"/>
      <c r="P40" s="110"/>
      <c r="Q40" s="110"/>
      <c r="R40" s="110"/>
      <c r="S40" s="110"/>
      <c r="T40" s="110"/>
    </row>
    <row r="41" spans="2:22" ht="17.5" x14ac:dyDescent="0.45">
      <c r="C41" s="110"/>
      <c r="D41" s="110"/>
      <c r="E41" s="110"/>
      <c r="F41" s="110"/>
      <c r="G41" s="110"/>
      <c r="H41" s="110"/>
      <c r="I41" s="110"/>
      <c r="J41" s="110"/>
      <c r="K41" s="110"/>
      <c r="L41" s="110"/>
      <c r="M41" s="110"/>
      <c r="N41" s="110"/>
      <c r="O41" s="110"/>
      <c r="P41" s="110"/>
      <c r="Q41" s="110"/>
      <c r="R41" s="110"/>
      <c r="S41" s="110"/>
      <c r="T41" s="110"/>
    </row>
    <row r="42" spans="2:22" ht="17.5" x14ac:dyDescent="0.45">
      <c r="C42" s="110"/>
      <c r="D42" s="110"/>
      <c r="E42" s="110"/>
      <c r="F42" s="110"/>
      <c r="G42" s="110"/>
      <c r="H42" s="110"/>
      <c r="I42" s="110"/>
      <c r="J42" s="110"/>
      <c r="K42" s="110"/>
      <c r="L42" s="110"/>
      <c r="M42" s="110"/>
      <c r="N42" s="110"/>
      <c r="O42" s="110"/>
      <c r="P42" s="110"/>
      <c r="Q42" s="110"/>
      <c r="R42" s="110"/>
      <c r="S42" s="110"/>
      <c r="T42" s="110"/>
    </row>
  </sheetData>
  <sheetProtection algorithmName="SHA-512" hashValue="1NlpTiO6CwmZbYVXZqFs/cAYCjamVNpRRtaSbg9H53PJc0k3xzvhXN86a58gIR4sNN6S0+sCb+PdkMHfF58igQ==" saltValue="ElIkRTh9tI8xjoPfzvmM3w==" spinCount="100000" sheet="1" selectLockedCells="1" selectUnlockedCells="1"/>
  <mergeCells count="8">
    <mergeCell ref="B2:C2"/>
    <mergeCell ref="B1:C1"/>
    <mergeCell ref="B27:C27"/>
    <mergeCell ref="B39:C39"/>
    <mergeCell ref="B40:C40"/>
    <mergeCell ref="B3:C3"/>
    <mergeCell ref="B20:C20"/>
    <mergeCell ref="B5:C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249977111117893"/>
  </sheetPr>
  <dimension ref="A1:S124"/>
  <sheetViews>
    <sheetView showGridLines="0" showWhiteSpace="0" zoomScaleNormal="100" workbookViewId="0">
      <selection activeCell="F6" sqref="F6"/>
    </sheetView>
  </sheetViews>
  <sheetFormatPr defaultColWidth="9.1796875" defaultRowHeight="16.5" x14ac:dyDescent="0.45"/>
  <cols>
    <col min="1" max="1" width="1.81640625" style="72" customWidth="1"/>
    <col min="2" max="2" width="42.54296875" style="72" customWidth="1"/>
    <col min="3" max="3" width="49.1796875" style="72" customWidth="1"/>
    <col min="4" max="4" width="20.453125" style="72" customWidth="1"/>
    <col min="5" max="5" width="16.81640625" style="72" customWidth="1"/>
    <col min="6" max="6" width="18.26953125" style="72" customWidth="1"/>
    <col min="7" max="7" width="12.453125" style="72" hidden="1" customWidth="1"/>
    <col min="8" max="8" width="17.81640625" style="72" hidden="1" customWidth="1"/>
    <col min="9" max="9" width="9.1796875" style="72"/>
    <col min="10" max="10" width="43" style="72" customWidth="1"/>
    <col min="11" max="11" width="19.54296875" style="72" customWidth="1"/>
    <col min="12" max="13" width="9.1796875" style="72"/>
    <col min="14" max="14" width="9.26953125" style="72" customWidth="1"/>
    <col min="15" max="15" width="9.1796875" style="72"/>
    <col min="16" max="16" width="15.1796875" style="72" hidden="1" customWidth="1"/>
    <col min="17" max="17" width="13.1796875" style="72" hidden="1" customWidth="1"/>
    <col min="18" max="16384" width="9.1796875" style="72"/>
  </cols>
  <sheetData>
    <row r="1" spans="2:19" ht="21.5" thickBot="1" x14ac:dyDescent="0.6">
      <c r="B1" s="429" t="s">
        <v>104</v>
      </c>
      <c r="C1" s="429"/>
      <c r="D1" s="74"/>
      <c r="E1" s="75"/>
      <c r="F1" s="76"/>
    </row>
    <row r="2" spans="2:19" ht="16.5" customHeight="1" x14ac:dyDescent="0.45">
      <c r="B2" s="416" t="s">
        <v>35</v>
      </c>
      <c r="C2" s="417"/>
      <c r="D2" s="417"/>
      <c r="E2" s="417"/>
      <c r="F2" s="418"/>
      <c r="J2" s="405" t="s">
        <v>347</v>
      </c>
      <c r="K2" s="406"/>
      <c r="P2" s="123" t="s">
        <v>214</v>
      </c>
      <c r="Q2" s="124" t="s">
        <v>7</v>
      </c>
    </row>
    <row r="3" spans="2:19" ht="17.25" customHeight="1" thickBot="1" x14ac:dyDescent="0.5">
      <c r="B3" s="419"/>
      <c r="C3" s="420"/>
      <c r="D3" s="420"/>
      <c r="E3" s="420"/>
      <c r="F3" s="421"/>
      <c r="J3" s="247" t="s">
        <v>348</v>
      </c>
      <c r="K3" s="126">
        <f>'Allocation Sheet'!C10</f>
        <v>4890254</v>
      </c>
      <c r="P3" s="127" t="s">
        <v>76</v>
      </c>
      <c r="Q3" s="128" t="e">
        <f t="array" ref="Q3:Q5">SUMIF(#REF!,$P$3:$P$5,#REF!)</f>
        <v>#REF!</v>
      </c>
      <c r="R3" s="129"/>
      <c r="S3" s="129"/>
    </row>
    <row r="4" spans="2:19" ht="14.25" customHeight="1" thickBot="1" x14ac:dyDescent="0.5">
      <c r="J4" s="412" t="s">
        <v>459</v>
      </c>
      <c r="K4" s="413"/>
      <c r="P4" s="127" t="s">
        <v>77</v>
      </c>
      <c r="Q4" s="128" t="e">
        <v>#REF!</v>
      </c>
    </row>
    <row r="5" spans="2:19" ht="14.9" customHeight="1" x14ac:dyDescent="0.45">
      <c r="B5" s="285" t="s">
        <v>457</v>
      </c>
      <c r="C5" s="430" t="s">
        <v>212</v>
      </c>
      <c r="D5" s="430"/>
      <c r="E5" s="288" t="s">
        <v>19</v>
      </c>
      <c r="F5" s="291" t="str">
        <f>'Allocation Sheet'!C9</f>
        <v>2026-27</v>
      </c>
      <c r="J5" s="414"/>
      <c r="K5" s="415"/>
      <c r="P5" s="127" t="s">
        <v>78</v>
      </c>
      <c r="Q5" s="128" t="e">
        <v>#REF!</v>
      </c>
    </row>
    <row r="6" spans="2:19" ht="15" customHeight="1" x14ac:dyDescent="0.45">
      <c r="B6" s="286" t="s">
        <v>458</v>
      </c>
      <c r="C6" s="437" t="str">
        <f>IF('Allocation Sheet'!C7="","",'Allocation Sheet'!C7)</f>
        <v>ALAMEDA</v>
      </c>
      <c r="D6" s="437"/>
      <c r="E6" s="289" t="s">
        <v>456</v>
      </c>
      <c r="F6" s="350">
        <v>46181</v>
      </c>
      <c r="J6" s="414"/>
      <c r="K6" s="415"/>
      <c r="P6" s="130"/>
      <c r="Q6" s="129"/>
    </row>
    <row r="7" spans="2:19" ht="18" customHeight="1" thickBot="1" x14ac:dyDescent="0.5">
      <c r="B7" s="287" t="s">
        <v>460</v>
      </c>
      <c r="C7" s="438">
        <f>'Allocation Sheet'!C15</f>
        <v>2288361</v>
      </c>
      <c r="D7" s="438"/>
      <c r="E7" s="290" t="s">
        <v>40</v>
      </c>
      <c r="F7" s="352">
        <v>0.1</v>
      </c>
      <c r="J7" s="414"/>
      <c r="K7" s="415"/>
      <c r="P7" s="130"/>
      <c r="Q7" s="129"/>
    </row>
    <row r="8" spans="2:19" ht="14.9" hidden="1" customHeight="1" x14ac:dyDescent="0.45">
      <c r="B8" s="442" t="s">
        <v>208</v>
      </c>
      <c r="C8" s="443"/>
      <c r="D8" s="443"/>
      <c r="E8" s="443"/>
      <c r="F8" s="444"/>
      <c r="J8" s="414"/>
      <c r="K8" s="415"/>
    </row>
    <row r="9" spans="2:19" ht="14.9" hidden="1" customHeight="1" thickBot="1" x14ac:dyDescent="0.5">
      <c r="B9" s="77" t="s">
        <v>205</v>
      </c>
      <c r="C9" s="78"/>
      <c r="D9" s="440" t="s">
        <v>194</v>
      </c>
      <c r="E9" s="441"/>
      <c r="F9" s="68"/>
      <c r="J9" s="414"/>
      <c r="K9" s="415"/>
    </row>
    <row r="10" spans="2:19" ht="16.5" customHeight="1" thickBot="1" x14ac:dyDescent="0.5">
      <c r="B10" s="230"/>
      <c r="C10" s="439"/>
      <c r="D10" s="439"/>
      <c r="E10" s="439"/>
      <c r="F10" s="439"/>
      <c r="J10" s="414"/>
      <c r="K10" s="415"/>
    </row>
    <row r="11" spans="2:19" ht="18" customHeight="1" thickBot="1" x14ac:dyDescent="0.5">
      <c r="B11" s="422" t="s">
        <v>8</v>
      </c>
      <c r="C11" s="423"/>
      <c r="D11" s="423"/>
      <c r="E11" s="423"/>
      <c r="F11" s="424"/>
      <c r="J11" s="414"/>
      <c r="K11" s="415"/>
    </row>
    <row r="12" spans="2:19" ht="18" thickBot="1" x14ac:dyDescent="0.5">
      <c r="B12" s="425" t="s">
        <v>9</v>
      </c>
      <c r="C12" s="426"/>
      <c r="D12" s="425" t="s">
        <v>10</v>
      </c>
      <c r="E12" s="427"/>
      <c r="F12" s="426"/>
      <c r="J12" s="414"/>
      <c r="K12" s="415"/>
    </row>
    <row r="13" spans="2:19" x14ac:dyDescent="0.45">
      <c r="B13" s="407" t="s">
        <v>27</v>
      </c>
      <c r="C13" s="408"/>
      <c r="D13" s="431">
        <f>SUMIF($B$26:$B$75,$B13,$H$26:$H$75)</f>
        <v>0</v>
      </c>
      <c r="E13" s="432"/>
      <c r="F13" s="433"/>
      <c r="J13" s="414"/>
      <c r="K13" s="415"/>
    </row>
    <row r="14" spans="2:19" x14ac:dyDescent="0.45">
      <c r="B14" s="407" t="s">
        <v>24</v>
      </c>
      <c r="C14" s="408"/>
      <c r="D14" s="431">
        <f>SUMIF($B$79:$B$118,$B14,$H$79:$H$118)</f>
        <v>2288361</v>
      </c>
      <c r="E14" s="432"/>
      <c r="F14" s="433"/>
      <c r="J14" s="414"/>
      <c r="K14" s="415"/>
    </row>
    <row r="15" spans="2:19" x14ac:dyDescent="0.45">
      <c r="B15" s="407" t="s">
        <v>0</v>
      </c>
      <c r="C15" s="408"/>
      <c r="D15" s="409">
        <f>SUMIF($B$79:$B$118,$B15,$E$79:$E$118)</f>
        <v>0</v>
      </c>
      <c r="E15" s="410"/>
      <c r="F15" s="411"/>
      <c r="J15" s="414"/>
      <c r="K15" s="415"/>
    </row>
    <row r="16" spans="2:19" x14ac:dyDescent="0.45">
      <c r="B16" s="407" t="s">
        <v>25</v>
      </c>
      <c r="C16" s="408"/>
      <c r="D16" s="409">
        <f>SUMIF($B$79:$B$118,$B16,$E$79:$E$118)</f>
        <v>0</v>
      </c>
      <c r="E16" s="410"/>
      <c r="F16" s="411"/>
      <c r="J16" s="414"/>
      <c r="K16" s="415"/>
    </row>
    <row r="17" spans="2:15" x14ac:dyDescent="0.45">
      <c r="B17" s="407" t="s">
        <v>1</v>
      </c>
      <c r="C17" s="408"/>
      <c r="D17" s="409">
        <f>SUMIF($B$79:$B$118,$B17,$E$79:$E$118)</f>
        <v>0</v>
      </c>
      <c r="E17" s="410"/>
      <c r="F17" s="411"/>
      <c r="J17" s="245" t="s">
        <v>349</v>
      </c>
      <c r="K17" s="246" t="str">
        <f>'Year 2 Budget'!E5</f>
        <v>SFY</v>
      </c>
    </row>
    <row r="18" spans="2:15" ht="17.5" x14ac:dyDescent="0.45">
      <c r="B18" s="407" t="s">
        <v>26</v>
      </c>
      <c r="C18" s="408"/>
      <c r="D18" s="409">
        <f>SUMIF($B$79:$B$118,$B18,$E$79:$E$118)</f>
        <v>0</v>
      </c>
      <c r="E18" s="410"/>
      <c r="F18" s="411"/>
      <c r="J18" s="248" t="s">
        <v>27</v>
      </c>
      <c r="K18" s="255">
        <v>0</v>
      </c>
    </row>
    <row r="19" spans="2:15" ht="16.5" customHeight="1" x14ac:dyDescent="0.45">
      <c r="B19" s="253"/>
      <c r="C19" s="254" t="s">
        <v>55</v>
      </c>
      <c r="D19" s="409">
        <f>SUM(D13:F18)*F7</f>
        <v>228836.1</v>
      </c>
      <c r="E19" s="410"/>
      <c r="F19" s="411"/>
      <c r="J19" s="248" t="s">
        <v>261</v>
      </c>
      <c r="K19" s="255">
        <v>0</v>
      </c>
    </row>
    <row r="20" spans="2:15" ht="17.5" x14ac:dyDescent="0.45">
      <c r="B20" s="407" t="s">
        <v>39</v>
      </c>
      <c r="C20" s="408"/>
      <c r="D20" s="409">
        <f>SUMIF($B$79:$B$118,$B20,$E$79:$E$118)</f>
        <v>0</v>
      </c>
      <c r="E20" s="410"/>
      <c r="F20" s="411"/>
      <c r="J20" s="248" t="s">
        <v>0</v>
      </c>
      <c r="K20" s="255">
        <v>0</v>
      </c>
    </row>
    <row r="21" spans="2:15" ht="17.25" customHeight="1" thickBot="1" x14ac:dyDescent="0.5">
      <c r="B21" s="434" t="s">
        <v>49</v>
      </c>
      <c r="C21" s="435"/>
      <c r="D21" s="446">
        <f>SUMIF($B$79:$B$118,$B21,$E$79:$E$118)</f>
        <v>0</v>
      </c>
      <c r="E21" s="447"/>
      <c r="F21" s="448"/>
      <c r="J21" s="248" t="s">
        <v>25</v>
      </c>
      <c r="K21" s="255">
        <v>0</v>
      </c>
    </row>
    <row r="22" spans="2:15" ht="20.5" thickBot="1" x14ac:dyDescent="0.5">
      <c r="B22" s="449" t="s">
        <v>36</v>
      </c>
      <c r="C22" s="450"/>
      <c r="D22" s="451">
        <f>SUM(D13:F21)-D19</f>
        <v>2288361</v>
      </c>
      <c r="E22" s="452"/>
      <c r="F22" s="453"/>
      <c r="J22" s="248" t="s">
        <v>1</v>
      </c>
      <c r="K22" s="255">
        <v>0</v>
      </c>
    </row>
    <row r="23" spans="2:15" ht="18" thickBot="1" x14ac:dyDescent="0.5">
      <c r="B23" s="436"/>
      <c r="C23" s="436"/>
      <c r="D23" s="86"/>
      <c r="E23" s="445"/>
      <c r="F23" s="445"/>
      <c r="J23" s="248" t="s">
        <v>26</v>
      </c>
      <c r="K23" s="255">
        <v>0</v>
      </c>
    </row>
    <row r="24" spans="2:15" ht="18" thickBot="1" x14ac:dyDescent="0.5">
      <c r="B24" s="425" t="s">
        <v>29</v>
      </c>
      <c r="C24" s="427"/>
      <c r="D24" s="427"/>
      <c r="E24" s="427"/>
      <c r="F24" s="426"/>
      <c r="G24" s="137"/>
      <c r="J24" s="248" t="s">
        <v>39</v>
      </c>
      <c r="K24" s="255">
        <v>0</v>
      </c>
    </row>
    <row r="25" spans="2:15" ht="18" customHeight="1" thickBot="1" x14ac:dyDescent="0.5">
      <c r="B25" s="244" t="s">
        <v>9</v>
      </c>
      <c r="C25" s="244" t="s">
        <v>11</v>
      </c>
      <c r="D25" s="244" t="s">
        <v>22</v>
      </c>
      <c r="E25" s="244" t="s">
        <v>23</v>
      </c>
      <c r="F25" s="244" t="s">
        <v>7</v>
      </c>
      <c r="G25" s="138" t="s">
        <v>82</v>
      </c>
      <c r="H25" s="139" t="s">
        <v>238</v>
      </c>
      <c r="J25" s="248" t="s">
        <v>262</v>
      </c>
      <c r="K25" s="255">
        <v>0</v>
      </c>
    </row>
    <row r="26" spans="2:15" ht="16.5" customHeight="1" thickBot="1" x14ac:dyDescent="0.5">
      <c r="B26" s="257"/>
      <c r="C26" s="258"/>
      <c r="D26" s="259">
        <v>0</v>
      </c>
      <c r="E26" s="260">
        <v>0</v>
      </c>
      <c r="F26" s="250">
        <f>ROUND(($D26*$E26),2)</f>
        <v>0</v>
      </c>
      <c r="G26" s="140"/>
      <c r="H26" s="141">
        <f>IF(G26="Removed", 0, F26)</f>
        <v>0</v>
      </c>
      <c r="J26" s="249" t="s">
        <v>263</v>
      </c>
      <c r="K26" s="256">
        <f>SUM(K18:K25)</f>
        <v>0</v>
      </c>
    </row>
    <row r="27" spans="2:15" ht="16.5" customHeight="1" x14ac:dyDescent="0.45">
      <c r="B27" s="261"/>
      <c r="C27" s="258"/>
      <c r="D27" s="259">
        <v>0</v>
      </c>
      <c r="E27" s="260">
        <v>0</v>
      </c>
      <c r="F27" s="250">
        <f>ROUND(($D27*$E27),2)</f>
        <v>0</v>
      </c>
      <c r="G27" s="140"/>
      <c r="H27" s="141">
        <f t="shared" ref="H27:H75" si="0">IF(G27="Removed", 0, F27)</f>
        <v>0</v>
      </c>
    </row>
    <row r="28" spans="2:15" ht="16.5" customHeight="1" x14ac:dyDescent="0.45">
      <c r="B28" s="261"/>
      <c r="C28" s="258"/>
      <c r="D28" s="259">
        <v>0</v>
      </c>
      <c r="E28" s="260">
        <v>0</v>
      </c>
      <c r="F28" s="250">
        <f>ROUND(($D28*$E28),2)</f>
        <v>0</v>
      </c>
      <c r="G28" s="140"/>
      <c r="H28" s="141">
        <f t="shared" si="0"/>
        <v>0</v>
      </c>
      <c r="K28" s="341"/>
    </row>
    <row r="29" spans="2:15" ht="16.5" customHeight="1" x14ac:dyDescent="0.45">
      <c r="B29" s="261"/>
      <c r="C29" s="258"/>
      <c r="D29" s="259">
        <v>0</v>
      </c>
      <c r="E29" s="260">
        <v>0</v>
      </c>
      <c r="F29" s="250">
        <f t="shared" ref="F29:F75" si="1">ROUND(($D29*$E29),2)</f>
        <v>0</v>
      </c>
      <c r="G29" s="140"/>
      <c r="H29" s="141">
        <f t="shared" si="0"/>
        <v>0</v>
      </c>
      <c r="K29" s="341"/>
    </row>
    <row r="30" spans="2:15" ht="16.5" customHeight="1" x14ac:dyDescent="0.45">
      <c r="B30" s="261"/>
      <c r="C30" s="258"/>
      <c r="D30" s="259">
        <v>0</v>
      </c>
      <c r="E30" s="260">
        <v>0</v>
      </c>
      <c r="F30" s="250">
        <f t="shared" si="1"/>
        <v>0</v>
      </c>
      <c r="G30" s="140"/>
      <c r="H30" s="141">
        <f t="shared" si="0"/>
        <v>0</v>
      </c>
      <c r="J30" s="271"/>
      <c r="K30" s="342"/>
      <c r="L30" s="270"/>
    </row>
    <row r="31" spans="2:15" ht="16.5" customHeight="1" x14ac:dyDescent="0.45">
      <c r="B31" s="261"/>
      <c r="C31" s="258"/>
      <c r="D31" s="259">
        <v>0</v>
      </c>
      <c r="E31" s="260">
        <v>0</v>
      </c>
      <c r="F31" s="250">
        <f t="shared" si="1"/>
        <v>0</v>
      </c>
      <c r="G31" s="140"/>
      <c r="H31" s="141">
        <f t="shared" si="0"/>
        <v>0</v>
      </c>
      <c r="K31" s="343"/>
      <c r="L31" s="231"/>
      <c r="M31" s="231"/>
      <c r="N31" s="231"/>
      <c r="O31" s="231"/>
    </row>
    <row r="32" spans="2:15" ht="16.5" customHeight="1" x14ac:dyDescent="0.45">
      <c r="B32" s="261"/>
      <c r="C32" s="258"/>
      <c r="D32" s="259">
        <v>0</v>
      </c>
      <c r="E32" s="260">
        <v>0</v>
      </c>
      <c r="F32" s="250">
        <f t="shared" si="1"/>
        <v>0</v>
      </c>
      <c r="G32" s="140"/>
      <c r="H32" s="141">
        <f t="shared" si="0"/>
        <v>0</v>
      </c>
      <c r="K32" s="341"/>
    </row>
    <row r="33" spans="2:11" ht="16.5" customHeight="1" x14ac:dyDescent="0.45">
      <c r="B33" s="261"/>
      <c r="C33" s="258"/>
      <c r="D33" s="259">
        <v>0</v>
      </c>
      <c r="E33" s="260">
        <v>0</v>
      </c>
      <c r="F33" s="250">
        <f t="shared" si="1"/>
        <v>0</v>
      </c>
      <c r="G33" s="140"/>
      <c r="H33" s="141">
        <f t="shared" si="0"/>
        <v>0</v>
      </c>
      <c r="K33" s="341"/>
    </row>
    <row r="34" spans="2:11" ht="16.5" customHeight="1" x14ac:dyDescent="0.45">
      <c r="B34" s="261"/>
      <c r="C34" s="258"/>
      <c r="D34" s="259">
        <v>0</v>
      </c>
      <c r="E34" s="260">
        <v>0</v>
      </c>
      <c r="F34" s="250">
        <f t="shared" si="1"/>
        <v>0</v>
      </c>
      <c r="G34" s="140"/>
      <c r="H34" s="141">
        <f t="shared" si="0"/>
        <v>0</v>
      </c>
      <c r="K34" s="341"/>
    </row>
    <row r="35" spans="2:11" ht="16.5" customHeight="1" x14ac:dyDescent="0.45">
      <c r="B35" s="261"/>
      <c r="C35" s="258"/>
      <c r="D35" s="259">
        <v>0</v>
      </c>
      <c r="E35" s="260">
        <v>0</v>
      </c>
      <c r="F35" s="250">
        <f t="shared" si="1"/>
        <v>0</v>
      </c>
      <c r="G35" s="140"/>
      <c r="H35" s="141">
        <f t="shared" si="0"/>
        <v>0</v>
      </c>
    </row>
    <row r="36" spans="2:11" ht="16.5" customHeight="1" x14ac:dyDescent="0.45">
      <c r="B36" s="261"/>
      <c r="C36" s="258"/>
      <c r="D36" s="259">
        <v>0</v>
      </c>
      <c r="E36" s="260">
        <v>0</v>
      </c>
      <c r="F36" s="250">
        <f t="shared" si="1"/>
        <v>0</v>
      </c>
      <c r="G36" s="140"/>
      <c r="H36" s="141">
        <f t="shared" si="0"/>
        <v>0</v>
      </c>
    </row>
    <row r="37" spans="2:11" ht="16.5" customHeight="1" x14ac:dyDescent="0.45">
      <c r="B37" s="261"/>
      <c r="C37" s="258"/>
      <c r="D37" s="259">
        <v>0</v>
      </c>
      <c r="E37" s="260">
        <v>0</v>
      </c>
      <c r="F37" s="250">
        <f t="shared" si="1"/>
        <v>0</v>
      </c>
      <c r="G37" s="140"/>
      <c r="H37" s="141">
        <f t="shared" si="0"/>
        <v>0</v>
      </c>
    </row>
    <row r="38" spans="2:11" ht="16.5" customHeight="1" x14ac:dyDescent="0.45">
      <c r="B38" s="261"/>
      <c r="C38" s="258"/>
      <c r="D38" s="259">
        <v>0</v>
      </c>
      <c r="E38" s="260">
        <v>0</v>
      </c>
      <c r="F38" s="250">
        <f t="shared" si="1"/>
        <v>0</v>
      </c>
      <c r="G38" s="140"/>
      <c r="H38" s="141">
        <f t="shared" si="0"/>
        <v>0</v>
      </c>
    </row>
    <row r="39" spans="2:11" ht="16.5" customHeight="1" x14ac:dyDescent="0.45">
      <c r="B39" s="261"/>
      <c r="C39" s="258"/>
      <c r="D39" s="259">
        <v>0</v>
      </c>
      <c r="E39" s="260">
        <v>0</v>
      </c>
      <c r="F39" s="250">
        <f t="shared" si="1"/>
        <v>0</v>
      </c>
      <c r="G39" s="140"/>
      <c r="H39" s="141">
        <f t="shared" si="0"/>
        <v>0</v>
      </c>
    </row>
    <row r="40" spans="2:11" ht="16.5" customHeight="1" x14ac:dyDescent="0.45">
      <c r="B40" s="261"/>
      <c r="C40" s="258"/>
      <c r="D40" s="259">
        <v>0</v>
      </c>
      <c r="E40" s="260">
        <v>0</v>
      </c>
      <c r="F40" s="250">
        <f t="shared" si="1"/>
        <v>0</v>
      </c>
      <c r="G40" s="140"/>
      <c r="H40" s="141">
        <f t="shared" si="0"/>
        <v>0</v>
      </c>
    </row>
    <row r="41" spans="2:11" ht="16.5" customHeight="1" x14ac:dyDescent="0.45">
      <c r="B41" s="261"/>
      <c r="C41" s="258"/>
      <c r="D41" s="259">
        <v>0</v>
      </c>
      <c r="E41" s="260">
        <v>0</v>
      </c>
      <c r="F41" s="250">
        <f t="shared" si="1"/>
        <v>0</v>
      </c>
      <c r="G41" s="140"/>
      <c r="H41" s="141">
        <f t="shared" si="0"/>
        <v>0</v>
      </c>
    </row>
    <row r="42" spans="2:11" ht="16.5" customHeight="1" x14ac:dyDescent="0.45">
      <c r="B42" s="261"/>
      <c r="C42" s="258"/>
      <c r="D42" s="259">
        <v>0</v>
      </c>
      <c r="E42" s="260">
        <v>0</v>
      </c>
      <c r="F42" s="250">
        <f t="shared" si="1"/>
        <v>0</v>
      </c>
      <c r="G42" s="140"/>
      <c r="H42" s="141">
        <f t="shared" si="0"/>
        <v>0</v>
      </c>
    </row>
    <row r="43" spans="2:11" ht="16.5" customHeight="1" x14ac:dyDescent="0.45">
      <c r="B43" s="261"/>
      <c r="C43" s="258"/>
      <c r="D43" s="259">
        <v>0</v>
      </c>
      <c r="E43" s="260">
        <v>0</v>
      </c>
      <c r="F43" s="250">
        <f t="shared" si="1"/>
        <v>0</v>
      </c>
      <c r="G43" s="140"/>
      <c r="H43" s="141">
        <f t="shared" si="0"/>
        <v>0</v>
      </c>
    </row>
    <row r="44" spans="2:11" ht="16.5" customHeight="1" x14ac:dyDescent="0.45">
      <c r="B44" s="261"/>
      <c r="C44" s="258"/>
      <c r="D44" s="259">
        <v>0</v>
      </c>
      <c r="E44" s="260">
        <v>0</v>
      </c>
      <c r="F44" s="250">
        <f t="shared" si="1"/>
        <v>0</v>
      </c>
      <c r="G44" s="140"/>
      <c r="H44" s="141">
        <f t="shared" si="0"/>
        <v>0</v>
      </c>
    </row>
    <row r="45" spans="2:11" ht="16.5" customHeight="1" x14ac:dyDescent="0.45">
      <c r="B45" s="261"/>
      <c r="C45" s="258"/>
      <c r="D45" s="259">
        <v>0</v>
      </c>
      <c r="E45" s="260">
        <v>0</v>
      </c>
      <c r="F45" s="250">
        <f t="shared" si="1"/>
        <v>0</v>
      </c>
      <c r="G45" s="140"/>
      <c r="H45" s="141">
        <f t="shared" si="0"/>
        <v>0</v>
      </c>
    </row>
    <row r="46" spans="2:11" ht="16.5" customHeight="1" x14ac:dyDescent="0.45">
      <c r="B46" s="261"/>
      <c r="C46" s="258"/>
      <c r="D46" s="259">
        <v>0</v>
      </c>
      <c r="E46" s="260">
        <v>0</v>
      </c>
      <c r="F46" s="250">
        <f t="shared" si="1"/>
        <v>0</v>
      </c>
      <c r="G46" s="140"/>
      <c r="H46" s="141">
        <f t="shared" si="0"/>
        <v>0</v>
      </c>
    </row>
    <row r="47" spans="2:11" ht="16.5" customHeight="1" x14ac:dyDescent="0.45">
      <c r="B47" s="261"/>
      <c r="C47" s="258"/>
      <c r="D47" s="259">
        <v>0</v>
      </c>
      <c r="E47" s="260">
        <v>0</v>
      </c>
      <c r="F47" s="250">
        <f t="shared" si="1"/>
        <v>0</v>
      </c>
      <c r="G47" s="140"/>
      <c r="H47" s="141">
        <f t="shared" si="0"/>
        <v>0</v>
      </c>
    </row>
    <row r="48" spans="2:11" ht="16.5" customHeight="1" x14ac:dyDescent="0.45">
      <c r="B48" s="261"/>
      <c r="C48" s="258"/>
      <c r="D48" s="259">
        <v>0</v>
      </c>
      <c r="E48" s="260">
        <v>0</v>
      </c>
      <c r="F48" s="250">
        <f t="shared" si="1"/>
        <v>0</v>
      </c>
      <c r="G48" s="140"/>
      <c r="H48" s="141">
        <f t="shared" si="0"/>
        <v>0</v>
      </c>
    </row>
    <row r="49" spans="2:8" ht="16.5" customHeight="1" x14ac:dyDescent="0.45">
      <c r="B49" s="261"/>
      <c r="C49" s="258"/>
      <c r="D49" s="259">
        <v>0</v>
      </c>
      <c r="E49" s="260">
        <v>0</v>
      </c>
      <c r="F49" s="250">
        <f t="shared" si="1"/>
        <v>0</v>
      </c>
      <c r="G49" s="140"/>
      <c r="H49" s="141">
        <f t="shared" si="0"/>
        <v>0</v>
      </c>
    </row>
    <row r="50" spans="2:8" ht="16.5" customHeight="1" x14ac:dyDescent="0.45">
      <c r="B50" s="261"/>
      <c r="C50" s="258"/>
      <c r="D50" s="259">
        <v>0</v>
      </c>
      <c r="E50" s="260">
        <v>0</v>
      </c>
      <c r="F50" s="250">
        <f t="shared" si="1"/>
        <v>0</v>
      </c>
      <c r="G50" s="140"/>
      <c r="H50" s="141">
        <f t="shared" si="0"/>
        <v>0</v>
      </c>
    </row>
    <row r="51" spans="2:8" ht="16.5" customHeight="1" x14ac:dyDescent="0.45">
      <c r="B51" s="261"/>
      <c r="C51" s="258"/>
      <c r="D51" s="259">
        <v>0</v>
      </c>
      <c r="E51" s="260">
        <v>0</v>
      </c>
      <c r="F51" s="250">
        <f t="shared" si="1"/>
        <v>0</v>
      </c>
      <c r="G51" s="140"/>
      <c r="H51" s="141">
        <f t="shared" si="0"/>
        <v>0</v>
      </c>
    </row>
    <row r="52" spans="2:8" ht="16.5" customHeight="1" x14ac:dyDescent="0.45">
      <c r="B52" s="261"/>
      <c r="C52" s="258"/>
      <c r="D52" s="259">
        <v>0</v>
      </c>
      <c r="E52" s="260">
        <v>0</v>
      </c>
      <c r="F52" s="250">
        <f t="shared" si="1"/>
        <v>0</v>
      </c>
      <c r="G52" s="140"/>
      <c r="H52" s="141">
        <f t="shared" si="0"/>
        <v>0</v>
      </c>
    </row>
    <row r="53" spans="2:8" ht="16.5" customHeight="1" x14ac:dyDescent="0.45">
      <c r="B53" s="261"/>
      <c r="C53" s="258"/>
      <c r="D53" s="259">
        <v>0</v>
      </c>
      <c r="E53" s="260">
        <v>0</v>
      </c>
      <c r="F53" s="250">
        <f t="shared" si="1"/>
        <v>0</v>
      </c>
      <c r="G53" s="140"/>
      <c r="H53" s="141">
        <f t="shared" si="0"/>
        <v>0</v>
      </c>
    </row>
    <row r="54" spans="2:8" ht="16.5" customHeight="1" x14ac:dyDescent="0.45">
      <c r="B54" s="261"/>
      <c r="C54" s="258"/>
      <c r="D54" s="259">
        <v>0</v>
      </c>
      <c r="E54" s="260">
        <v>0</v>
      </c>
      <c r="F54" s="250">
        <f t="shared" si="1"/>
        <v>0</v>
      </c>
      <c r="G54" s="140"/>
      <c r="H54" s="141">
        <f t="shared" si="0"/>
        <v>0</v>
      </c>
    </row>
    <row r="55" spans="2:8" ht="16.5" customHeight="1" x14ac:dyDescent="0.45">
      <c r="B55" s="261"/>
      <c r="C55" s="258"/>
      <c r="D55" s="259">
        <v>0</v>
      </c>
      <c r="E55" s="260">
        <v>0</v>
      </c>
      <c r="F55" s="250">
        <f t="shared" si="1"/>
        <v>0</v>
      </c>
      <c r="G55" s="140"/>
      <c r="H55" s="141">
        <f t="shared" si="0"/>
        <v>0</v>
      </c>
    </row>
    <row r="56" spans="2:8" ht="16.5" customHeight="1" x14ac:dyDescent="0.45">
      <c r="B56" s="261"/>
      <c r="C56" s="258"/>
      <c r="D56" s="259">
        <v>0</v>
      </c>
      <c r="E56" s="260">
        <v>0</v>
      </c>
      <c r="F56" s="250">
        <f t="shared" si="1"/>
        <v>0</v>
      </c>
      <c r="G56" s="140"/>
      <c r="H56" s="141">
        <f t="shared" si="0"/>
        <v>0</v>
      </c>
    </row>
    <row r="57" spans="2:8" ht="16.5" customHeight="1" x14ac:dyDescent="0.45">
      <c r="B57" s="261"/>
      <c r="C57" s="258"/>
      <c r="D57" s="259">
        <v>0</v>
      </c>
      <c r="E57" s="260">
        <v>0</v>
      </c>
      <c r="F57" s="250">
        <f t="shared" si="1"/>
        <v>0</v>
      </c>
      <c r="G57" s="140"/>
      <c r="H57" s="141">
        <f t="shared" si="0"/>
        <v>0</v>
      </c>
    </row>
    <row r="58" spans="2:8" ht="16.5" customHeight="1" x14ac:dyDescent="0.45">
      <c r="B58" s="261"/>
      <c r="C58" s="258"/>
      <c r="D58" s="259">
        <v>0</v>
      </c>
      <c r="E58" s="260">
        <v>0</v>
      </c>
      <c r="F58" s="250">
        <f t="shared" si="1"/>
        <v>0</v>
      </c>
      <c r="G58" s="140"/>
      <c r="H58" s="141">
        <f t="shared" si="0"/>
        <v>0</v>
      </c>
    </row>
    <row r="59" spans="2:8" ht="16.5" customHeight="1" x14ac:dyDescent="0.45">
      <c r="B59" s="261"/>
      <c r="C59" s="258"/>
      <c r="D59" s="259">
        <v>0</v>
      </c>
      <c r="E59" s="260">
        <v>0</v>
      </c>
      <c r="F59" s="250">
        <f t="shared" si="1"/>
        <v>0</v>
      </c>
      <c r="G59" s="140"/>
      <c r="H59" s="141">
        <f t="shared" si="0"/>
        <v>0</v>
      </c>
    </row>
    <row r="60" spans="2:8" ht="16.5" customHeight="1" x14ac:dyDescent="0.45">
      <c r="B60" s="261"/>
      <c r="C60" s="258"/>
      <c r="D60" s="259">
        <v>0</v>
      </c>
      <c r="E60" s="260">
        <v>0</v>
      </c>
      <c r="F60" s="250">
        <f t="shared" si="1"/>
        <v>0</v>
      </c>
      <c r="G60" s="140"/>
      <c r="H60" s="141">
        <f t="shared" si="0"/>
        <v>0</v>
      </c>
    </row>
    <row r="61" spans="2:8" ht="16.5" customHeight="1" x14ac:dyDescent="0.45">
      <c r="B61" s="261"/>
      <c r="C61" s="258"/>
      <c r="D61" s="259">
        <v>0</v>
      </c>
      <c r="E61" s="260">
        <v>0</v>
      </c>
      <c r="F61" s="250">
        <f t="shared" si="1"/>
        <v>0</v>
      </c>
      <c r="G61" s="140"/>
      <c r="H61" s="141">
        <f t="shared" si="0"/>
        <v>0</v>
      </c>
    </row>
    <row r="62" spans="2:8" ht="16.5" customHeight="1" x14ac:dyDescent="0.45">
      <c r="B62" s="261"/>
      <c r="C62" s="258"/>
      <c r="D62" s="259">
        <v>0</v>
      </c>
      <c r="E62" s="260">
        <v>0</v>
      </c>
      <c r="F62" s="250">
        <f t="shared" si="1"/>
        <v>0</v>
      </c>
      <c r="G62" s="140"/>
      <c r="H62" s="141">
        <f t="shared" si="0"/>
        <v>0</v>
      </c>
    </row>
    <row r="63" spans="2:8" ht="16.5" customHeight="1" x14ac:dyDescent="0.45">
      <c r="B63" s="261"/>
      <c r="C63" s="258"/>
      <c r="D63" s="259">
        <v>0</v>
      </c>
      <c r="E63" s="260">
        <v>0</v>
      </c>
      <c r="F63" s="250">
        <f t="shared" si="1"/>
        <v>0</v>
      </c>
      <c r="G63" s="140"/>
      <c r="H63" s="141">
        <f t="shared" si="0"/>
        <v>0</v>
      </c>
    </row>
    <row r="64" spans="2:8" ht="16.5" customHeight="1" x14ac:dyDescent="0.45">
      <c r="B64" s="261"/>
      <c r="C64" s="258"/>
      <c r="D64" s="259">
        <v>0</v>
      </c>
      <c r="E64" s="260">
        <v>0</v>
      </c>
      <c r="F64" s="250">
        <f t="shared" si="1"/>
        <v>0</v>
      </c>
      <c r="G64" s="140"/>
      <c r="H64" s="141">
        <f t="shared" si="0"/>
        <v>0</v>
      </c>
    </row>
    <row r="65" spans="2:10" ht="16.5" customHeight="1" x14ac:dyDescent="0.45">
      <c r="B65" s="261"/>
      <c r="C65" s="258"/>
      <c r="D65" s="259">
        <v>0</v>
      </c>
      <c r="E65" s="260">
        <v>0</v>
      </c>
      <c r="F65" s="250">
        <f t="shared" si="1"/>
        <v>0</v>
      </c>
      <c r="G65" s="140"/>
      <c r="H65" s="141">
        <f t="shared" si="0"/>
        <v>0</v>
      </c>
    </row>
    <row r="66" spans="2:10" ht="16.5" customHeight="1" x14ac:dyDescent="0.45">
      <c r="B66" s="261"/>
      <c r="C66" s="258"/>
      <c r="D66" s="259">
        <v>0</v>
      </c>
      <c r="E66" s="260">
        <v>0</v>
      </c>
      <c r="F66" s="250">
        <f t="shared" si="1"/>
        <v>0</v>
      </c>
      <c r="G66" s="140"/>
      <c r="H66" s="141">
        <f t="shared" si="0"/>
        <v>0</v>
      </c>
    </row>
    <row r="67" spans="2:10" ht="16.5" customHeight="1" x14ac:dyDescent="0.45">
      <c r="B67" s="261"/>
      <c r="C67" s="258"/>
      <c r="D67" s="259">
        <v>0</v>
      </c>
      <c r="E67" s="260">
        <v>0</v>
      </c>
      <c r="F67" s="250">
        <f t="shared" si="1"/>
        <v>0</v>
      </c>
      <c r="G67" s="140"/>
      <c r="H67" s="141">
        <f t="shared" si="0"/>
        <v>0</v>
      </c>
    </row>
    <row r="68" spans="2:10" ht="16.5" customHeight="1" x14ac:dyDescent="0.45">
      <c r="B68" s="261"/>
      <c r="C68" s="258"/>
      <c r="D68" s="259">
        <v>0</v>
      </c>
      <c r="E68" s="260">
        <v>0</v>
      </c>
      <c r="F68" s="250">
        <f t="shared" si="1"/>
        <v>0</v>
      </c>
      <c r="G68" s="140"/>
      <c r="H68" s="141">
        <f t="shared" si="0"/>
        <v>0</v>
      </c>
    </row>
    <row r="69" spans="2:10" ht="16.5" customHeight="1" x14ac:dyDescent="0.45">
      <c r="B69" s="261"/>
      <c r="C69" s="258"/>
      <c r="D69" s="259">
        <v>0</v>
      </c>
      <c r="E69" s="260">
        <v>0</v>
      </c>
      <c r="F69" s="250">
        <f t="shared" si="1"/>
        <v>0</v>
      </c>
      <c r="G69" s="140"/>
      <c r="H69" s="141">
        <f t="shared" si="0"/>
        <v>0</v>
      </c>
    </row>
    <row r="70" spans="2:10" ht="16.5" customHeight="1" x14ac:dyDescent="0.45">
      <c r="B70" s="261"/>
      <c r="C70" s="258"/>
      <c r="D70" s="259">
        <v>0</v>
      </c>
      <c r="E70" s="260">
        <v>0</v>
      </c>
      <c r="F70" s="250">
        <f t="shared" si="1"/>
        <v>0</v>
      </c>
      <c r="G70" s="140"/>
      <c r="H70" s="141">
        <f t="shared" si="0"/>
        <v>0</v>
      </c>
    </row>
    <row r="71" spans="2:10" ht="16.5" customHeight="1" x14ac:dyDescent="0.45">
      <c r="B71" s="261"/>
      <c r="C71" s="258"/>
      <c r="D71" s="259">
        <v>0</v>
      </c>
      <c r="E71" s="260">
        <v>0</v>
      </c>
      <c r="F71" s="250">
        <f t="shared" si="1"/>
        <v>0</v>
      </c>
      <c r="G71" s="140"/>
      <c r="H71" s="141">
        <f t="shared" si="0"/>
        <v>0</v>
      </c>
    </row>
    <row r="72" spans="2:10" ht="16.5" customHeight="1" x14ac:dyDescent="0.45">
      <c r="B72" s="261"/>
      <c r="C72" s="258"/>
      <c r="D72" s="259">
        <v>0</v>
      </c>
      <c r="E72" s="260">
        <v>0</v>
      </c>
      <c r="F72" s="250">
        <f t="shared" si="1"/>
        <v>0</v>
      </c>
      <c r="G72" s="140"/>
      <c r="H72" s="141">
        <f t="shared" si="0"/>
        <v>0</v>
      </c>
    </row>
    <row r="73" spans="2:10" ht="16.5" customHeight="1" x14ac:dyDescent="0.45">
      <c r="B73" s="261"/>
      <c r="C73" s="258"/>
      <c r="D73" s="259">
        <v>0</v>
      </c>
      <c r="E73" s="260">
        <v>0</v>
      </c>
      <c r="F73" s="250">
        <f t="shared" si="1"/>
        <v>0</v>
      </c>
      <c r="G73" s="140"/>
      <c r="H73" s="141">
        <f t="shared" si="0"/>
        <v>0</v>
      </c>
      <c r="J73" s="72" t="s">
        <v>195</v>
      </c>
    </row>
    <row r="74" spans="2:10" ht="16.5" customHeight="1" x14ac:dyDescent="0.45">
      <c r="B74" s="261"/>
      <c r="C74" s="258"/>
      <c r="D74" s="259">
        <v>0</v>
      </c>
      <c r="E74" s="260">
        <v>0</v>
      </c>
      <c r="F74" s="250">
        <f t="shared" si="1"/>
        <v>0</v>
      </c>
      <c r="G74" s="140"/>
      <c r="H74" s="141">
        <f t="shared" si="0"/>
        <v>0</v>
      </c>
    </row>
    <row r="75" spans="2:10" ht="16.5" customHeight="1" x14ac:dyDescent="0.45">
      <c r="B75" s="242" t="s">
        <v>27</v>
      </c>
      <c r="C75" s="243" t="s">
        <v>45</v>
      </c>
      <c r="D75" s="262">
        <v>0</v>
      </c>
      <c r="E75" s="263">
        <v>0</v>
      </c>
      <c r="F75" s="251">
        <f t="shared" si="1"/>
        <v>0</v>
      </c>
      <c r="G75" s="235"/>
      <c r="H75" s="236">
        <f t="shared" si="0"/>
        <v>0</v>
      </c>
    </row>
    <row r="76" spans="2:10" ht="16.5" customHeight="1" thickBot="1" x14ac:dyDescent="0.5">
      <c r="B76" s="232"/>
      <c r="C76" s="232"/>
      <c r="D76" s="233"/>
      <c r="E76" s="234"/>
      <c r="F76" s="239"/>
      <c r="G76" s="240"/>
      <c r="H76" s="241"/>
    </row>
    <row r="77" spans="2:10" ht="15" customHeight="1" thickBot="1" x14ac:dyDescent="0.5">
      <c r="B77" s="425" t="s">
        <v>30</v>
      </c>
      <c r="C77" s="427"/>
      <c r="D77" s="427"/>
      <c r="E77" s="426"/>
      <c r="F77" s="229"/>
      <c r="G77" s="237"/>
      <c r="H77" s="238"/>
    </row>
    <row r="78" spans="2:10" ht="18" customHeight="1" thickBot="1" x14ac:dyDescent="0.5">
      <c r="B78" s="244" t="s">
        <v>9</v>
      </c>
      <c r="C78" s="244" t="s">
        <v>11</v>
      </c>
      <c r="D78" s="244" t="s">
        <v>10</v>
      </c>
      <c r="E78" s="244" t="s">
        <v>7</v>
      </c>
      <c r="G78" s="138" t="s">
        <v>82</v>
      </c>
      <c r="H78" s="145" t="s">
        <v>238</v>
      </c>
    </row>
    <row r="79" spans="2:10" ht="16.5" customHeight="1" x14ac:dyDescent="0.45">
      <c r="B79" s="257" t="s">
        <v>24</v>
      </c>
      <c r="C79" s="258" t="s">
        <v>549</v>
      </c>
      <c r="D79" s="264">
        <v>343121</v>
      </c>
      <c r="E79" s="250">
        <f>D79</f>
        <v>343121</v>
      </c>
      <c r="G79" s="146"/>
      <c r="H79" s="147">
        <f t="shared" ref="H79:H118" si="2">IF(G79="Removed", 0, E79)</f>
        <v>343121</v>
      </c>
    </row>
    <row r="80" spans="2:10" ht="16.5" customHeight="1" x14ac:dyDescent="0.45">
      <c r="B80" s="261" t="s">
        <v>24</v>
      </c>
      <c r="C80" s="265" t="s">
        <v>550</v>
      </c>
      <c r="D80" s="264">
        <v>339610</v>
      </c>
      <c r="E80" s="251">
        <f>D80</f>
        <v>339610</v>
      </c>
      <c r="G80" s="146"/>
      <c r="H80" s="147">
        <f t="shared" si="2"/>
        <v>339610</v>
      </c>
      <c r="I80" s="73"/>
    </row>
    <row r="81" spans="2:8" ht="16.5" customHeight="1" x14ac:dyDescent="0.45">
      <c r="B81" s="261" t="s">
        <v>24</v>
      </c>
      <c r="C81" s="265" t="s">
        <v>551</v>
      </c>
      <c r="D81" s="264">
        <v>343122</v>
      </c>
      <c r="E81" s="250">
        <f t="shared" ref="E81:E118" si="3">D81</f>
        <v>343122</v>
      </c>
      <c r="G81" s="146"/>
      <c r="H81" s="147">
        <f t="shared" si="2"/>
        <v>343122</v>
      </c>
    </row>
    <row r="82" spans="2:8" ht="16.5" customHeight="1" x14ac:dyDescent="0.45">
      <c r="B82" s="261" t="s">
        <v>24</v>
      </c>
      <c r="C82" s="265" t="s">
        <v>544</v>
      </c>
      <c r="D82" s="264">
        <v>287890</v>
      </c>
      <c r="E82" s="251">
        <f t="shared" si="3"/>
        <v>287890</v>
      </c>
      <c r="G82" s="146"/>
      <c r="H82" s="147">
        <f t="shared" si="2"/>
        <v>287890</v>
      </c>
    </row>
    <row r="83" spans="2:8" ht="16.5" customHeight="1" x14ac:dyDescent="0.45">
      <c r="B83" s="261" t="s">
        <v>24</v>
      </c>
      <c r="C83" s="265" t="s">
        <v>552</v>
      </c>
      <c r="D83" s="264">
        <f>+[1]PPv!$M$5+[1]PPv!$M$6</f>
        <v>686728</v>
      </c>
      <c r="E83" s="251">
        <f t="shared" si="3"/>
        <v>686728</v>
      </c>
      <c r="G83" s="146"/>
      <c r="H83" s="147">
        <f t="shared" si="2"/>
        <v>686728</v>
      </c>
    </row>
    <row r="84" spans="2:8" ht="16.5" customHeight="1" x14ac:dyDescent="0.45">
      <c r="B84" s="261" t="s">
        <v>24</v>
      </c>
      <c r="C84" s="265" t="s">
        <v>553</v>
      </c>
      <c r="D84" s="264">
        <v>287890</v>
      </c>
      <c r="E84" s="251">
        <f t="shared" si="3"/>
        <v>287890</v>
      </c>
      <c r="G84" s="146"/>
      <c r="H84" s="147">
        <f t="shared" si="2"/>
        <v>287890</v>
      </c>
    </row>
    <row r="85" spans="2:8" ht="16.5" customHeight="1" x14ac:dyDescent="0.45">
      <c r="B85" s="261"/>
      <c r="C85" s="265"/>
      <c r="D85" s="264">
        <v>0</v>
      </c>
      <c r="E85" s="251">
        <f t="shared" si="3"/>
        <v>0</v>
      </c>
      <c r="G85" s="146"/>
      <c r="H85" s="147">
        <f t="shared" si="2"/>
        <v>0</v>
      </c>
    </row>
    <row r="86" spans="2:8" ht="16.5" customHeight="1" x14ac:dyDescent="0.45">
      <c r="B86" s="261"/>
      <c r="C86" s="265"/>
      <c r="D86" s="264">
        <v>0</v>
      </c>
      <c r="E86" s="251">
        <f t="shared" si="3"/>
        <v>0</v>
      </c>
      <c r="G86" s="146"/>
      <c r="H86" s="147">
        <f t="shared" si="2"/>
        <v>0</v>
      </c>
    </row>
    <row r="87" spans="2:8" ht="16.5" customHeight="1" x14ac:dyDescent="0.45">
      <c r="B87" s="261"/>
      <c r="C87" s="265"/>
      <c r="D87" s="264">
        <v>0</v>
      </c>
      <c r="E87" s="251">
        <f t="shared" si="3"/>
        <v>0</v>
      </c>
      <c r="G87" s="146"/>
      <c r="H87" s="147">
        <f t="shared" si="2"/>
        <v>0</v>
      </c>
    </row>
    <row r="88" spans="2:8" ht="16.5" customHeight="1" x14ac:dyDescent="0.45">
      <c r="B88" s="261"/>
      <c r="C88" s="265"/>
      <c r="D88" s="264">
        <v>0</v>
      </c>
      <c r="E88" s="251">
        <f t="shared" si="3"/>
        <v>0</v>
      </c>
      <c r="G88" s="146"/>
      <c r="H88" s="147">
        <f t="shared" si="2"/>
        <v>0</v>
      </c>
    </row>
    <row r="89" spans="2:8" ht="16.5" customHeight="1" x14ac:dyDescent="0.45">
      <c r="B89" s="261"/>
      <c r="C89" s="265"/>
      <c r="D89" s="264">
        <v>0</v>
      </c>
      <c r="E89" s="251">
        <f t="shared" si="3"/>
        <v>0</v>
      </c>
      <c r="G89" s="146"/>
      <c r="H89" s="147">
        <f t="shared" si="2"/>
        <v>0</v>
      </c>
    </row>
    <row r="90" spans="2:8" ht="16.5" customHeight="1" x14ac:dyDescent="0.45">
      <c r="B90" s="261"/>
      <c r="C90" s="265"/>
      <c r="D90" s="264">
        <v>0</v>
      </c>
      <c r="E90" s="251">
        <f t="shared" si="3"/>
        <v>0</v>
      </c>
      <c r="G90" s="146"/>
      <c r="H90" s="147">
        <f t="shared" si="2"/>
        <v>0</v>
      </c>
    </row>
    <row r="91" spans="2:8" ht="16.5" customHeight="1" x14ac:dyDescent="0.45">
      <c r="B91" s="261"/>
      <c r="C91" s="265"/>
      <c r="D91" s="264">
        <v>0</v>
      </c>
      <c r="E91" s="251">
        <f t="shared" si="3"/>
        <v>0</v>
      </c>
      <c r="G91" s="146"/>
      <c r="H91" s="147">
        <f t="shared" si="2"/>
        <v>0</v>
      </c>
    </row>
    <row r="92" spans="2:8" ht="16.5" customHeight="1" x14ac:dyDescent="0.45">
      <c r="B92" s="261"/>
      <c r="C92" s="265"/>
      <c r="D92" s="264">
        <v>0</v>
      </c>
      <c r="E92" s="251">
        <f t="shared" si="3"/>
        <v>0</v>
      </c>
      <c r="G92" s="146"/>
      <c r="H92" s="147">
        <f t="shared" si="2"/>
        <v>0</v>
      </c>
    </row>
    <row r="93" spans="2:8" ht="16.5" customHeight="1" x14ac:dyDescent="0.45">
      <c r="B93" s="261"/>
      <c r="C93" s="265"/>
      <c r="D93" s="264">
        <v>0</v>
      </c>
      <c r="E93" s="251">
        <f t="shared" si="3"/>
        <v>0</v>
      </c>
      <c r="G93" s="146"/>
      <c r="H93" s="147">
        <f t="shared" si="2"/>
        <v>0</v>
      </c>
    </row>
    <row r="94" spans="2:8" ht="16.5" customHeight="1" x14ac:dyDescent="0.45">
      <c r="B94" s="261"/>
      <c r="C94" s="265"/>
      <c r="D94" s="264">
        <v>0</v>
      </c>
      <c r="E94" s="251">
        <f t="shared" si="3"/>
        <v>0</v>
      </c>
      <c r="G94" s="146"/>
      <c r="H94" s="147">
        <f t="shared" si="2"/>
        <v>0</v>
      </c>
    </row>
    <row r="95" spans="2:8" ht="16.5" customHeight="1" x14ac:dyDescent="0.45">
      <c r="B95" s="261"/>
      <c r="C95" s="265"/>
      <c r="D95" s="264">
        <v>0</v>
      </c>
      <c r="E95" s="251">
        <f t="shared" si="3"/>
        <v>0</v>
      </c>
      <c r="G95" s="146"/>
      <c r="H95" s="147">
        <f t="shared" si="2"/>
        <v>0</v>
      </c>
    </row>
    <row r="96" spans="2:8" ht="16.5" customHeight="1" x14ac:dyDescent="0.45">
      <c r="B96" s="261"/>
      <c r="C96" s="265"/>
      <c r="D96" s="264">
        <v>0</v>
      </c>
      <c r="E96" s="251">
        <f t="shared" si="3"/>
        <v>0</v>
      </c>
      <c r="G96" s="146"/>
      <c r="H96" s="147">
        <f t="shared" si="2"/>
        <v>0</v>
      </c>
    </row>
    <row r="97" spans="2:8" ht="16.5" customHeight="1" x14ac:dyDescent="0.45">
      <c r="B97" s="261"/>
      <c r="C97" s="265"/>
      <c r="D97" s="266">
        <v>0</v>
      </c>
      <c r="E97" s="250">
        <f t="shared" si="3"/>
        <v>0</v>
      </c>
      <c r="G97" s="146"/>
      <c r="H97" s="147">
        <f t="shared" si="2"/>
        <v>0</v>
      </c>
    </row>
    <row r="98" spans="2:8" ht="16.5" customHeight="1" x14ac:dyDescent="0.45">
      <c r="B98" s="261"/>
      <c r="C98" s="265"/>
      <c r="D98" s="264">
        <v>0</v>
      </c>
      <c r="E98" s="251">
        <f t="shared" si="3"/>
        <v>0</v>
      </c>
      <c r="G98" s="146"/>
      <c r="H98" s="147">
        <f t="shared" si="2"/>
        <v>0</v>
      </c>
    </row>
    <row r="99" spans="2:8" ht="16.5" customHeight="1" x14ac:dyDescent="0.45">
      <c r="B99" s="261"/>
      <c r="C99" s="265"/>
      <c r="D99" s="264">
        <v>0</v>
      </c>
      <c r="E99" s="251">
        <f t="shared" si="3"/>
        <v>0</v>
      </c>
      <c r="G99" s="146"/>
      <c r="H99" s="147">
        <f t="shared" si="2"/>
        <v>0</v>
      </c>
    </row>
    <row r="100" spans="2:8" ht="16.5" customHeight="1" x14ac:dyDescent="0.45">
      <c r="B100" s="261"/>
      <c r="C100" s="265"/>
      <c r="D100" s="264">
        <v>0</v>
      </c>
      <c r="E100" s="251">
        <f t="shared" si="3"/>
        <v>0</v>
      </c>
      <c r="G100" s="146"/>
      <c r="H100" s="147">
        <f t="shared" si="2"/>
        <v>0</v>
      </c>
    </row>
    <row r="101" spans="2:8" ht="16.5" customHeight="1" x14ac:dyDescent="0.45">
      <c r="B101" s="261"/>
      <c r="C101" s="265"/>
      <c r="D101" s="264">
        <v>0</v>
      </c>
      <c r="E101" s="251">
        <f t="shared" si="3"/>
        <v>0</v>
      </c>
      <c r="G101" s="146"/>
      <c r="H101" s="147">
        <f t="shared" si="2"/>
        <v>0</v>
      </c>
    </row>
    <row r="102" spans="2:8" ht="16.5" customHeight="1" x14ac:dyDescent="0.45">
      <c r="B102" s="261"/>
      <c r="C102" s="265"/>
      <c r="D102" s="266">
        <v>0</v>
      </c>
      <c r="E102" s="251">
        <f t="shared" si="3"/>
        <v>0</v>
      </c>
      <c r="G102" s="146"/>
      <c r="H102" s="147">
        <f t="shared" si="2"/>
        <v>0</v>
      </c>
    </row>
    <row r="103" spans="2:8" ht="16.5" customHeight="1" x14ac:dyDescent="0.45">
      <c r="B103" s="261"/>
      <c r="C103" s="265"/>
      <c r="D103" s="264">
        <v>0</v>
      </c>
      <c r="E103" s="251">
        <f t="shared" si="3"/>
        <v>0</v>
      </c>
      <c r="G103" s="146"/>
      <c r="H103" s="147">
        <f t="shared" si="2"/>
        <v>0</v>
      </c>
    </row>
    <row r="104" spans="2:8" ht="16.5" customHeight="1" x14ac:dyDescent="0.45">
      <c r="B104" s="261"/>
      <c r="C104" s="265"/>
      <c r="D104" s="266">
        <v>0</v>
      </c>
      <c r="E104" s="250">
        <f t="shared" si="3"/>
        <v>0</v>
      </c>
      <c r="G104" s="146"/>
      <c r="H104" s="147">
        <f t="shared" si="2"/>
        <v>0</v>
      </c>
    </row>
    <row r="105" spans="2:8" ht="16.5" customHeight="1" x14ac:dyDescent="0.45">
      <c r="B105" s="261"/>
      <c r="C105" s="265"/>
      <c r="D105" s="264">
        <v>0</v>
      </c>
      <c r="E105" s="251">
        <f t="shared" si="3"/>
        <v>0</v>
      </c>
      <c r="G105" s="146"/>
      <c r="H105" s="147">
        <f t="shared" si="2"/>
        <v>0</v>
      </c>
    </row>
    <row r="106" spans="2:8" ht="16.5" customHeight="1" x14ac:dyDescent="0.45">
      <c r="B106" s="261"/>
      <c r="C106" s="265"/>
      <c r="D106" s="264">
        <v>0</v>
      </c>
      <c r="E106" s="251">
        <f t="shared" si="3"/>
        <v>0</v>
      </c>
      <c r="G106" s="146"/>
      <c r="H106" s="147">
        <f t="shared" si="2"/>
        <v>0</v>
      </c>
    </row>
    <row r="107" spans="2:8" ht="16.5" customHeight="1" x14ac:dyDescent="0.45">
      <c r="B107" s="261"/>
      <c r="C107" s="265"/>
      <c r="D107" s="264">
        <v>0</v>
      </c>
      <c r="E107" s="251">
        <f t="shared" si="3"/>
        <v>0</v>
      </c>
      <c r="G107" s="146"/>
      <c r="H107" s="147">
        <f t="shared" si="2"/>
        <v>0</v>
      </c>
    </row>
    <row r="108" spans="2:8" ht="16.5" customHeight="1" x14ac:dyDescent="0.45">
      <c r="B108" s="261"/>
      <c r="C108" s="265"/>
      <c r="D108" s="264">
        <v>0</v>
      </c>
      <c r="E108" s="251">
        <f t="shared" si="3"/>
        <v>0</v>
      </c>
      <c r="G108" s="146"/>
      <c r="H108" s="147">
        <f t="shared" si="2"/>
        <v>0</v>
      </c>
    </row>
    <row r="109" spans="2:8" ht="16.5" customHeight="1" x14ac:dyDescent="0.45">
      <c r="B109" s="261"/>
      <c r="C109" s="265"/>
      <c r="D109" s="266">
        <v>0</v>
      </c>
      <c r="E109" s="250">
        <f t="shared" si="3"/>
        <v>0</v>
      </c>
      <c r="G109" s="146"/>
      <c r="H109" s="147">
        <f t="shared" si="2"/>
        <v>0</v>
      </c>
    </row>
    <row r="110" spans="2:8" ht="16.5" customHeight="1" x14ac:dyDescent="0.45">
      <c r="B110" s="261"/>
      <c r="C110" s="265"/>
      <c r="D110" s="264">
        <v>0</v>
      </c>
      <c r="E110" s="251">
        <f t="shared" si="3"/>
        <v>0</v>
      </c>
      <c r="G110" s="146"/>
      <c r="H110" s="147">
        <f t="shared" si="2"/>
        <v>0</v>
      </c>
    </row>
    <row r="111" spans="2:8" ht="16.5" customHeight="1" x14ac:dyDescent="0.45">
      <c r="B111" s="261"/>
      <c r="C111" s="265"/>
      <c r="D111" s="264">
        <v>0</v>
      </c>
      <c r="E111" s="251">
        <f t="shared" si="3"/>
        <v>0</v>
      </c>
      <c r="G111" s="146"/>
      <c r="H111" s="147">
        <f t="shared" si="2"/>
        <v>0</v>
      </c>
    </row>
    <row r="112" spans="2:8" ht="16.5" customHeight="1" x14ac:dyDescent="0.45">
      <c r="B112" s="261"/>
      <c r="C112" s="265"/>
      <c r="D112" s="264">
        <v>0</v>
      </c>
      <c r="E112" s="251">
        <f t="shared" si="3"/>
        <v>0</v>
      </c>
      <c r="G112" s="146"/>
      <c r="H112" s="147">
        <f t="shared" si="2"/>
        <v>0</v>
      </c>
    </row>
    <row r="113" spans="1:8" ht="16.5" customHeight="1" x14ac:dyDescent="0.45">
      <c r="B113" s="261"/>
      <c r="C113" s="265"/>
      <c r="D113" s="264">
        <v>0</v>
      </c>
      <c r="E113" s="251">
        <f t="shared" si="3"/>
        <v>0</v>
      </c>
      <c r="G113" s="146"/>
      <c r="H113" s="147">
        <f t="shared" si="2"/>
        <v>0</v>
      </c>
    </row>
    <row r="114" spans="1:8" ht="16.5" customHeight="1" x14ac:dyDescent="0.45">
      <c r="B114" s="261"/>
      <c r="C114" s="265"/>
      <c r="D114" s="264">
        <v>0</v>
      </c>
      <c r="E114" s="251">
        <f t="shared" si="3"/>
        <v>0</v>
      </c>
      <c r="G114" s="146"/>
      <c r="H114" s="147">
        <f t="shared" si="2"/>
        <v>0</v>
      </c>
    </row>
    <row r="115" spans="1:8" ht="16.5" customHeight="1" x14ac:dyDescent="0.45">
      <c r="B115" s="261"/>
      <c r="C115" s="265"/>
      <c r="D115" s="264">
        <v>0</v>
      </c>
      <c r="E115" s="251">
        <f t="shared" si="3"/>
        <v>0</v>
      </c>
      <c r="G115" s="146"/>
      <c r="H115" s="147">
        <f t="shared" si="2"/>
        <v>0</v>
      </c>
    </row>
    <row r="116" spans="1:8" ht="16.5" customHeight="1" x14ac:dyDescent="0.45">
      <c r="B116" s="261"/>
      <c r="C116" s="265"/>
      <c r="D116" s="264">
        <v>0</v>
      </c>
      <c r="E116" s="251">
        <f t="shared" si="3"/>
        <v>0</v>
      </c>
      <c r="G116" s="146"/>
      <c r="H116" s="147">
        <f t="shared" si="2"/>
        <v>0</v>
      </c>
    </row>
    <row r="117" spans="1:8" ht="16.5" customHeight="1" x14ac:dyDescent="0.45">
      <c r="B117" s="261"/>
      <c r="C117" s="265"/>
      <c r="D117" s="264">
        <v>0</v>
      </c>
      <c r="E117" s="251">
        <f t="shared" si="3"/>
        <v>0</v>
      </c>
      <c r="G117" s="146"/>
      <c r="H117" s="147">
        <f t="shared" si="2"/>
        <v>0</v>
      </c>
    </row>
    <row r="118" spans="1:8" ht="16.5" customHeight="1" thickBot="1" x14ac:dyDescent="0.5">
      <c r="B118" s="267"/>
      <c r="C118" s="268"/>
      <c r="D118" s="269">
        <v>0</v>
      </c>
      <c r="E118" s="252">
        <f t="shared" si="3"/>
        <v>0</v>
      </c>
      <c r="G118" s="146"/>
      <c r="H118" s="147">
        <f t="shared" si="2"/>
        <v>0</v>
      </c>
    </row>
    <row r="119" spans="1:8" ht="17.5" x14ac:dyDescent="0.45">
      <c r="A119" s="148"/>
      <c r="B119" s="436"/>
      <c r="C119" s="436"/>
      <c r="D119" s="436"/>
      <c r="E119" s="436"/>
      <c r="F119" s="436"/>
    </row>
    <row r="120" spans="1:8" x14ac:dyDescent="0.45">
      <c r="B120" s="149"/>
    </row>
    <row r="121" spans="1:8" ht="14.15" customHeight="1" x14ac:dyDescent="0.45">
      <c r="C121" s="150"/>
      <c r="D121" s="428"/>
      <c r="E121" s="428"/>
      <c r="F121" s="428"/>
    </row>
    <row r="122" spans="1:8" x14ac:dyDescent="0.45">
      <c r="C122" s="150"/>
      <c r="D122" s="428"/>
      <c r="E122" s="428"/>
      <c r="F122" s="428"/>
    </row>
    <row r="124" spans="1:8" x14ac:dyDescent="0.45">
      <c r="B124" s="151"/>
    </row>
  </sheetData>
  <sheetProtection algorithmName="SHA-512" hashValue="XGiOTW5u/KwFkQEjawb6/JuJPVdFB5Rt7+6NCiyS6XvRKqR+kE+9NnpLM0HUaOSyYL1Fp4nCBFrVllSH2hmytg==" saltValue="bvRTdP3BUOlE5ttUZyGLBQ==" spinCount="100000" sheet="1" selectLockedCells="1"/>
  <mergeCells count="39">
    <mergeCell ref="B119:F119"/>
    <mergeCell ref="D121:F121"/>
    <mergeCell ref="C6:D6"/>
    <mergeCell ref="C7:D7"/>
    <mergeCell ref="C10:F10"/>
    <mergeCell ref="B13:C13"/>
    <mergeCell ref="D13:F13"/>
    <mergeCell ref="D9:E9"/>
    <mergeCell ref="B8:F8"/>
    <mergeCell ref="B23:C23"/>
    <mergeCell ref="E23:F23"/>
    <mergeCell ref="B24:F24"/>
    <mergeCell ref="D21:F21"/>
    <mergeCell ref="B22:C22"/>
    <mergeCell ref="D22:F22"/>
    <mergeCell ref="D122:F122"/>
    <mergeCell ref="B1:C1"/>
    <mergeCell ref="B20:C20"/>
    <mergeCell ref="D20:F20"/>
    <mergeCell ref="C5:D5"/>
    <mergeCell ref="B18:C18"/>
    <mergeCell ref="D18:F18"/>
    <mergeCell ref="D19:F19"/>
    <mergeCell ref="B16:C16"/>
    <mergeCell ref="D16:F16"/>
    <mergeCell ref="B14:C14"/>
    <mergeCell ref="D14:F14"/>
    <mergeCell ref="B21:C21"/>
    <mergeCell ref="B15:C15"/>
    <mergeCell ref="D15:F15"/>
    <mergeCell ref="B77:E77"/>
    <mergeCell ref="J2:K2"/>
    <mergeCell ref="B17:C17"/>
    <mergeCell ref="D17:F17"/>
    <mergeCell ref="J4:K16"/>
    <mergeCell ref="B2:F3"/>
    <mergeCell ref="B11:F11"/>
    <mergeCell ref="B12:C12"/>
    <mergeCell ref="D12:F12"/>
  </mergeCells>
  <conditionalFormatting sqref="B79:E118 G79:G118">
    <cfRule type="expression" dxfId="59" priority="13">
      <formula>$G79="Removed"</formula>
    </cfRule>
    <cfRule type="expression" dxfId="58" priority="14">
      <formula>$G79="Added"</formula>
    </cfRule>
    <cfRule type="expression" dxfId="57" priority="15">
      <formula>$G79="Change Made"</formula>
    </cfRule>
  </conditionalFormatting>
  <conditionalFormatting sqref="B26:G76">
    <cfRule type="expression" dxfId="56" priority="16">
      <formula>$G26="Removed"</formula>
    </cfRule>
    <cfRule type="expression" dxfId="55" priority="17">
      <formula>$G26="Added"</formula>
    </cfRule>
    <cfRule type="expression" dxfId="54" priority="18">
      <formula>$G26="Change Made"</formula>
    </cfRule>
  </conditionalFormatting>
  <conditionalFormatting sqref="D20:F20">
    <cfRule type="expression" dxfId="53" priority="19">
      <formula>$D$20&gt;$D$19</formula>
    </cfRule>
  </conditionalFormatting>
  <conditionalFormatting sqref="D21:F21">
    <cfRule type="expression" dxfId="52" priority="10">
      <formula>D21&gt;#REF!*0.05</formula>
    </cfRule>
  </conditionalFormatting>
  <conditionalFormatting sqref="D22:F22">
    <cfRule type="cellIs" dxfId="51" priority="7" operator="lessThan">
      <formula>$C$7</formula>
    </cfRule>
    <cfRule type="cellIs" dxfId="50" priority="8" operator="equal">
      <formula>$C$7</formula>
    </cfRule>
    <cfRule type="cellIs" dxfId="49" priority="9" operator="greaterThan">
      <formula>$C$7</formula>
    </cfRule>
    <cfRule type="cellIs" dxfId="48" priority="11" operator="lessThan">
      <formula>#REF!</formula>
    </cfRule>
    <cfRule type="cellIs" dxfId="47" priority="12" operator="greaterThan">
      <formula>#REF!</formula>
    </cfRule>
  </conditionalFormatting>
  <conditionalFormatting sqref="F6:F7">
    <cfRule type="expression" dxfId="46" priority="1">
      <formula>$G6="Removed"</formula>
    </cfRule>
    <cfRule type="expression" dxfId="45" priority="2">
      <formula>$G6="Added"</formula>
    </cfRule>
    <cfRule type="expression" dxfId="44" priority="3">
      <formula>$G6="Change Made"</formula>
    </cfRule>
  </conditionalFormatting>
  <dataValidations xWindow="99" yWindow="649" count="3">
    <dataValidation allowBlank="1" showInputMessage="1" showErrorMessage="1" prompt="Enter Program Name. " sqref="C10:F10" xr:uid="{0A910FB6-C224-46E3-99C0-62AC0A44D398}"/>
    <dataValidation type="list" allowBlank="1" showInputMessage="1" showErrorMessage="1" sqref="G26:G76 G79:G118" xr:uid="{AE72A490-CBB0-41AB-9B00-4CB6E16D1A34}">
      <formula1>"Change Made, Added, Removed"</formula1>
    </dataValidation>
    <dataValidation allowBlank="1" showErrorMessage="1" promptTitle="Indirect Costs" sqref="C79:C118" xr:uid="{E373DEFF-8E1B-4899-AEA8-00A255515569}"/>
  </dataValidations>
  <pageMargins left="0.25" right="0.25" top="0.75" bottom="0.75" header="0.3" footer="0.3"/>
  <pageSetup scale="98" orientation="portrait" r:id="rId1"/>
  <headerFooter>
    <oddFooter>&amp;L
&amp;R&amp;P</oddFooter>
  </headerFooter>
  <rowBreaks count="1" manualBreakCount="1">
    <brk id="79" min="1" max="5" man="1"/>
  </rowBreaks>
  <extLst>
    <ext xmlns:x14="http://schemas.microsoft.com/office/spreadsheetml/2009/9/main" uri="{CCE6A557-97BC-4b89-ADB6-D9C93CAAB3DF}">
      <x14:dataValidations xmlns:xm="http://schemas.microsoft.com/office/excel/2006/main" xWindow="99" yWindow="649" count="2">
        <x14:dataValidation type="list" allowBlank="1" showInputMessage="1" showErrorMessage="1" xr:uid="{17C6069C-9102-4A99-8715-44215167CCC7}">
          <x14:formula1>
            <xm:f>'Categories (H)'!$B$2</xm:f>
          </x14:formula1>
          <xm:sqref>B26:B74</xm:sqref>
        </x14:dataValidation>
        <x14:dataValidation type="list" allowBlank="1" showInputMessage="1" showErrorMessage="1" xr:uid="{5E5973E9-1FE5-4EEF-B6C4-24D3750D95F0}">
          <x14:formula1>
            <xm:f>'Categories (H)'!$B$3:$B$9</xm:f>
          </x14:formula1>
          <xm:sqref>B79:B118</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1">
    <tabColor theme="4" tint="-0.249977111117893"/>
  </sheetPr>
  <dimension ref="A1:S124"/>
  <sheetViews>
    <sheetView showGridLines="0" showWhiteSpace="0" zoomScaleNormal="100" workbookViewId="0">
      <selection activeCell="F6" sqref="F6"/>
    </sheetView>
  </sheetViews>
  <sheetFormatPr defaultColWidth="9.1796875" defaultRowHeight="16.5" x14ac:dyDescent="0.45"/>
  <cols>
    <col min="1" max="1" width="1.81640625" style="72" customWidth="1"/>
    <col min="2" max="2" width="42.54296875" style="72" customWidth="1"/>
    <col min="3" max="3" width="49.1796875" style="72" customWidth="1"/>
    <col min="4" max="4" width="20.453125" style="72" customWidth="1"/>
    <col min="5" max="5" width="16.81640625" style="72" customWidth="1"/>
    <col min="6" max="6" width="18.26953125" style="72" customWidth="1"/>
    <col min="7" max="7" width="12.453125" style="72" hidden="1" customWidth="1"/>
    <col min="8" max="8" width="17.81640625" style="72" hidden="1" customWidth="1"/>
    <col min="9" max="9" width="9.1796875" style="72"/>
    <col min="10" max="10" width="43" style="72" customWidth="1"/>
    <col min="11" max="11" width="19.54296875" style="72" customWidth="1"/>
    <col min="12" max="13" width="9.1796875" style="72"/>
    <col min="14" max="14" width="9.26953125" style="72" customWidth="1"/>
    <col min="15" max="15" width="9.1796875" style="72"/>
    <col min="16" max="16" width="15.1796875" style="72" hidden="1" customWidth="1"/>
    <col min="17" max="17" width="13.1796875" style="72" hidden="1" customWidth="1"/>
    <col min="18" max="16384" width="9.1796875" style="72"/>
  </cols>
  <sheetData>
    <row r="1" spans="2:19" ht="21.5" thickBot="1" x14ac:dyDescent="0.6">
      <c r="B1" s="429" t="s">
        <v>104</v>
      </c>
      <c r="C1" s="429"/>
      <c r="D1" s="74"/>
      <c r="E1" s="75"/>
      <c r="F1" s="76"/>
    </row>
    <row r="2" spans="2:19" ht="16.5" customHeight="1" x14ac:dyDescent="0.45">
      <c r="B2" s="416" t="s">
        <v>35</v>
      </c>
      <c r="C2" s="417"/>
      <c r="D2" s="417"/>
      <c r="E2" s="417"/>
      <c r="F2" s="418"/>
      <c r="J2" s="405" t="s">
        <v>347</v>
      </c>
      <c r="K2" s="406"/>
      <c r="P2" s="123" t="s">
        <v>214</v>
      </c>
      <c r="Q2" s="124" t="s">
        <v>7</v>
      </c>
    </row>
    <row r="3" spans="2:19" ht="17.25" customHeight="1" thickBot="1" x14ac:dyDescent="0.5">
      <c r="B3" s="419"/>
      <c r="C3" s="420"/>
      <c r="D3" s="420"/>
      <c r="E3" s="420"/>
      <c r="F3" s="421"/>
      <c r="J3" s="247" t="s">
        <v>348</v>
      </c>
      <c r="K3" s="126">
        <f>'Allocation Sheet'!D10</f>
        <v>4890254</v>
      </c>
      <c r="P3" s="127" t="s">
        <v>76</v>
      </c>
      <c r="Q3" s="128" t="e">
        <f t="array" ref="Q3:Q5">SUMIF(#REF!,$P$3:$P$5,#REF!)</f>
        <v>#REF!</v>
      </c>
      <c r="R3" s="129"/>
      <c r="S3" s="129"/>
    </row>
    <row r="4" spans="2:19" ht="14.25" customHeight="1" thickBot="1" x14ac:dyDescent="0.5">
      <c r="J4" s="412" t="s">
        <v>459</v>
      </c>
      <c r="K4" s="413"/>
      <c r="P4" s="127" t="s">
        <v>77</v>
      </c>
      <c r="Q4" s="128" t="e">
        <v>#REF!</v>
      </c>
    </row>
    <row r="5" spans="2:19" ht="14.9" customHeight="1" x14ac:dyDescent="0.45">
      <c r="B5" s="285" t="s">
        <v>457</v>
      </c>
      <c r="C5" s="430" t="s">
        <v>212</v>
      </c>
      <c r="D5" s="430"/>
      <c r="E5" s="288" t="s">
        <v>19</v>
      </c>
      <c r="F5" s="291" t="str">
        <f>'Allocation Sheet'!D9</f>
        <v>2027-28</v>
      </c>
      <c r="J5" s="414"/>
      <c r="K5" s="415"/>
      <c r="P5" s="127" t="s">
        <v>78</v>
      </c>
      <c r="Q5" s="128" t="e">
        <v>#REF!</v>
      </c>
    </row>
    <row r="6" spans="2:19" ht="15" customHeight="1" x14ac:dyDescent="0.45">
      <c r="B6" s="286" t="s">
        <v>458</v>
      </c>
      <c r="C6" s="437" t="str">
        <f>IF('Allocation Sheet'!C7="","",'Allocation Sheet'!C7)</f>
        <v>ALAMEDA</v>
      </c>
      <c r="D6" s="437"/>
      <c r="E6" s="289" t="s">
        <v>456</v>
      </c>
      <c r="F6" s="350">
        <v>46181</v>
      </c>
      <c r="J6" s="414"/>
      <c r="K6" s="415"/>
      <c r="P6" s="130"/>
      <c r="Q6" s="129"/>
    </row>
    <row r="7" spans="2:19" ht="18" customHeight="1" thickBot="1" x14ac:dyDescent="0.5">
      <c r="B7" s="287" t="s">
        <v>460</v>
      </c>
      <c r="C7" s="438">
        <f>'Allocation Sheet'!D15</f>
        <v>2288361</v>
      </c>
      <c r="D7" s="438"/>
      <c r="E7" s="290" t="s">
        <v>40</v>
      </c>
      <c r="F7" s="351">
        <v>0.1</v>
      </c>
      <c r="J7" s="414"/>
      <c r="K7" s="415"/>
      <c r="P7" s="130"/>
      <c r="Q7" s="129"/>
    </row>
    <row r="8" spans="2:19" ht="14.9" hidden="1" customHeight="1" x14ac:dyDescent="0.45">
      <c r="B8" s="442" t="s">
        <v>208</v>
      </c>
      <c r="C8" s="443"/>
      <c r="D8" s="443"/>
      <c r="E8" s="443"/>
      <c r="F8" s="444"/>
      <c r="J8" s="414"/>
      <c r="K8" s="415"/>
    </row>
    <row r="9" spans="2:19" ht="14.9" hidden="1" customHeight="1" thickBot="1" x14ac:dyDescent="0.5">
      <c r="B9" s="77" t="s">
        <v>205</v>
      </c>
      <c r="C9" s="78"/>
      <c r="D9" s="440" t="s">
        <v>194</v>
      </c>
      <c r="E9" s="441"/>
      <c r="F9" s="68"/>
      <c r="J9" s="414"/>
      <c r="K9" s="415"/>
    </row>
    <row r="10" spans="2:19" ht="16.5" customHeight="1" thickBot="1" x14ac:dyDescent="0.5">
      <c r="B10" s="230"/>
      <c r="C10" s="439"/>
      <c r="D10" s="439"/>
      <c r="E10" s="439"/>
      <c r="F10" s="439"/>
      <c r="J10" s="414"/>
      <c r="K10" s="415"/>
    </row>
    <row r="11" spans="2:19" ht="18" customHeight="1" thickBot="1" x14ac:dyDescent="0.5">
      <c r="B11" s="422" t="s">
        <v>8</v>
      </c>
      <c r="C11" s="423"/>
      <c r="D11" s="423"/>
      <c r="E11" s="423"/>
      <c r="F11" s="424"/>
      <c r="J11" s="414"/>
      <c r="K11" s="415"/>
    </row>
    <row r="12" spans="2:19" ht="18" thickBot="1" x14ac:dyDescent="0.5">
      <c r="B12" s="425" t="s">
        <v>9</v>
      </c>
      <c r="C12" s="426"/>
      <c r="D12" s="425" t="s">
        <v>10</v>
      </c>
      <c r="E12" s="427"/>
      <c r="F12" s="426"/>
      <c r="J12" s="414"/>
      <c r="K12" s="415"/>
    </row>
    <row r="13" spans="2:19" x14ac:dyDescent="0.45">
      <c r="B13" s="407" t="s">
        <v>27</v>
      </c>
      <c r="C13" s="408"/>
      <c r="D13" s="431">
        <f>SUMIF($B$26:$B$75,$B13,$H$26:$H$75)</f>
        <v>0</v>
      </c>
      <c r="E13" s="432"/>
      <c r="F13" s="433"/>
      <c r="J13" s="414"/>
      <c r="K13" s="415"/>
    </row>
    <row r="14" spans="2:19" x14ac:dyDescent="0.45">
      <c r="B14" s="407" t="s">
        <v>24</v>
      </c>
      <c r="C14" s="408"/>
      <c r="D14" s="431">
        <f>SUMIF($B$79:$B$118,$B14,$H$79:$H$118)</f>
        <v>2288361</v>
      </c>
      <c r="E14" s="432"/>
      <c r="F14" s="433"/>
      <c r="J14" s="414"/>
      <c r="K14" s="415"/>
    </row>
    <row r="15" spans="2:19" x14ac:dyDescent="0.45">
      <c r="B15" s="407" t="s">
        <v>0</v>
      </c>
      <c r="C15" s="408"/>
      <c r="D15" s="409">
        <f>SUMIF($B$79:$B$118,$B15,$E$79:$E$118)</f>
        <v>0</v>
      </c>
      <c r="E15" s="410"/>
      <c r="F15" s="411"/>
      <c r="J15" s="414"/>
      <c r="K15" s="415"/>
    </row>
    <row r="16" spans="2:19" x14ac:dyDescent="0.45">
      <c r="B16" s="407" t="s">
        <v>25</v>
      </c>
      <c r="C16" s="408"/>
      <c r="D16" s="409">
        <f>SUMIF($B$79:$B$118,$B16,$E$79:$E$118)</f>
        <v>0</v>
      </c>
      <c r="E16" s="410"/>
      <c r="F16" s="411"/>
      <c r="J16" s="414"/>
      <c r="K16" s="415"/>
    </row>
    <row r="17" spans="2:15" x14ac:dyDescent="0.45">
      <c r="B17" s="407" t="s">
        <v>1</v>
      </c>
      <c r="C17" s="408"/>
      <c r="D17" s="409">
        <f>SUMIF($B$79:$B$118,$B17,$E$79:$E$118)</f>
        <v>0</v>
      </c>
      <c r="E17" s="410"/>
      <c r="F17" s="411"/>
      <c r="J17" s="245" t="s">
        <v>349</v>
      </c>
      <c r="K17" s="246" t="str">
        <f>'Year 2 Budget'!E5</f>
        <v>SFY</v>
      </c>
    </row>
    <row r="18" spans="2:15" ht="17.5" x14ac:dyDescent="0.45">
      <c r="B18" s="407" t="s">
        <v>26</v>
      </c>
      <c r="C18" s="408"/>
      <c r="D18" s="409">
        <f>SUMIF($B$79:$B$118,$B18,$E$79:$E$118)</f>
        <v>0</v>
      </c>
      <c r="E18" s="410"/>
      <c r="F18" s="411"/>
      <c r="J18" s="248" t="s">
        <v>27</v>
      </c>
      <c r="K18" s="255">
        <v>0</v>
      </c>
    </row>
    <row r="19" spans="2:15" ht="16.5" customHeight="1" x14ac:dyDescent="0.45">
      <c r="B19" s="253"/>
      <c r="C19" s="254" t="s">
        <v>55</v>
      </c>
      <c r="D19" s="409">
        <f>SUM(D13:F18)*F7</f>
        <v>228836.1</v>
      </c>
      <c r="E19" s="410"/>
      <c r="F19" s="411"/>
      <c r="J19" s="248" t="s">
        <v>261</v>
      </c>
      <c r="K19" s="255">
        <v>0</v>
      </c>
    </row>
    <row r="20" spans="2:15" ht="17.5" x14ac:dyDescent="0.45">
      <c r="B20" s="407" t="s">
        <v>39</v>
      </c>
      <c r="C20" s="408"/>
      <c r="D20" s="409">
        <f>SUMIF($B$79:$B$118,$B20,$E$79:$E$118)</f>
        <v>0</v>
      </c>
      <c r="E20" s="410"/>
      <c r="F20" s="411"/>
      <c r="J20" s="248" t="s">
        <v>0</v>
      </c>
      <c r="K20" s="255">
        <v>0</v>
      </c>
    </row>
    <row r="21" spans="2:15" ht="17.25" customHeight="1" thickBot="1" x14ac:dyDescent="0.5">
      <c r="B21" s="434" t="s">
        <v>49</v>
      </c>
      <c r="C21" s="435"/>
      <c r="D21" s="446">
        <f>SUMIF($B$79:$B$118,$B21,$E$79:$E$118)</f>
        <v>0</v>
      </c>
      <c r="E21" s="447"/>
      <c r="F21" s="448"/>
      <c r="J21" s="248" t="s">
        <v>25</v>
      </c>
      <c r="K21" s="255">
        <v>0</v>
      </c>
    </row>
    <row r="22" spans="2:15" ht="20.5" thickBot="1" x14ac:dyDescent="0.5">
      <c r="B22" s="449" t="s">
        <v>36</v>
      </c>
      <c r="C22" s="450"/>
      <c r="D22" s="451">
        <f>SUM(D13:F21)-D19</f>
        <v>2288361</v>
      </c>
      <c r="E22" s="452"/>
      <c r="F22" s="453"/>
      <c r="J22" s="248" t="s">
        <v>1</v>
      </c>
      <c r="K22" s="255">
        <v>0</v>
      </c>
    </row>
    <row r="23" spans="2:15" ht="18" thickBot="1" x14ac:dyDescent="0.5">
      <c r="B23" s="436"/>
      <c r="C23" s="436"/>
      <c r="D23" s="86"/>
      <c r="E23" s="445"/>
      <c r="F23" s="445"/>
      <c r="J23" s="248" t="s">
        <v>26</v>
      </c>
      <c r="K23" s="255">
        <v>0</v>
      </c>
    </row>
    <row r="24" spans="2:15" ht="18" thickBot="1" x14ac:dyDescent="0.5">
      <c r="B24" s="425" t="s">
        <v>29</v>
      </c>
      <c r="C24" s="427"/>
      <c r="D24" s="427"/>
      <c r="E24" s="427"/>
      <c r="F24" s="426"/>
      <c r="G24" s="137"/>
      <c r="J24" s="248" t="s">
        <v>39</v>
      </c>
      <c r="K24" s="255">
        <v>0</v>
      </c>
    </row>
    <row r="25" spans="2:15" ht="18" customHeight="1" thickBot="1" x14ac:dyDescent="0.5">
      <c r="B25" s="244" t="s">
        <v>9</v>
      </c>
      <c r="C25" s="244" t="s">
        <v>11</v>
      </c>
      <c r="D25" s="244" t="s">
        <v>22</v>
      </c>
      <c r="E25" s="244" t="s">
        <v>23</v>
      </c>
      <c r="F25" s="244" t="s">
        <v>7</v>
      </c>
      <c r="G25" s="138" t="s">
        <v>82</v>
      </c>
      <c r="H25" s="139" t="s">
        <v>238</v>
      </c>
      <c r="J25" s="248" t="s">
        <v>262</v>
      </c>
      <c r="K25" s="255">
        <v>0</v>
      </c>
    </row>
    <row r="26" spans="2:15" ht="16.5" customHeight="1" thickBot="1" x14ac:dyDescent="0.5">
      <c r="B26" s="257"/>
      <c r="C26" s="258"/>
      <c r="D26" s="259">
        <v>0</v>
      </c>
      <c r="E26" s="260">
        <v>0</v>
      </c>
      <c r="F26" s="250">
        <f>ROUND(($D26*$E26),2)</f>
        <v>0</v>
      </c>
      <c r="G26" s="140"/>
      <c r="H26" s="141">
        <f>IF(G26="Removed", 0, F26)</f>
        <v>0</v>
      </c>
      <c r="J26" s="249" t="s">
        <v>263</v>
      </c>
      <c r="K26" s="256">
        <f>SUM(K18:K25)</f>
        <v>0</v>
      </c>
    </row>
    <row r="27" spans="2:15" ht="16.5" customHeight="1" x14ac:dyDescent="0.45">
      <c r="B27" s="261"/>
      <c r="C27" s="258"/>
      <c r="D27" s="259">
        <v>0</v>
      </c>
      <c r="E27" s="260">
        <v>0</v>
      </c>
      <c r="F27" s="250">
        <f>ROUND(($D27*$E27),2)</f>
        <v>0</v>
      </c>
      <c r="G27" s="140"/>
      <c r="H27" s="141">
        <f t="shared" ref="H27:H75" si="0">IF(G27="Removed", 0, F27)</f>
        <v>0</v>
      </c>
    </row>
    <row r="28" spans="2:15" ht="16.5" customHeight="1" x14ac:dyDescent="0.45">
      <c r="B28" s="261"/>
      <c r="C28" s="258"/>
      <c r="D28" s="259">
        <v>0</v>
      </c>
      <c r="E28" s="260">
        <v>0</v>
      </c>
      <c r="F28" s="250">
        <f>ROUND(($D28*$E28),2)</f>
        <v>0</v>
      </c>
      <c r="G28" s="140"/>
      <c r="H28" s="141">
        <f t="shared" si="0"/>
        <v>0</v>
      </c>
    </row>
    <row r="29" spans="2:15" ht="16.5" customHeight="1" x14ac:dyDescent="0.45">
      <c r="B29" s="261"/>
      <c r="C29" s="258"/>
      <c r="D29" s="259">
        <v>0</v>
      </c>
      <c r="E29" s="260">
        <v>0</v>
      </c>
      <c r="F29" s="250">
        <f t="shared" ref="F29:F75" si="1">ROUND(($D29*$E29),2)</f>
        <v>0</v>
      </c>
      <c r="G29" s="140"/>
      <c r="H29" s="141">
        <f t="shared" si="0"/>
        <v>0</v>
      </c>
    </row>
    <row r="30" spans="2:15" ht="16.5" customHeight="1" x14ac:dyDescent="0.45">
      <c r="B30" s="261"/>
      <c r="C30" s="258"/>
      <c r="D30" s="259">
        <v>0</v>
      </c>
      <c r="E30" s="260">
        <v>0</v>
      </c>
      <c r="F30" s="250">
        <f t="shared" si="1"/>
        <v>0</v>
      </c>
      <c r="G30" s="140"/>
      <c r="H30" s="141">
        <f t="shared" si="0"/>
        <v>0</v>
      </c>
      <c r="J30" s="271"/>
      <c r="K30" s="270"/>
      <c r="L30" s="270"/>
    </row>
    <row r="31" spans="2:15" ht="16.5" customHeight="1" x14ac:dyDescent="0.45">
      <c r="B31" s="261"/>
      <c r="C31" s="258"/>
      <c r="D31" s="259">
        <v>0</v>
      </c>
      <c r="E31" s="260">
        <v>0</v>
      </c>
      <c r="F31" s="250">
        <f t="shared" si="1"/>
        <v>0</v>
      </c>
      <c r="G31" s="140"/>
      <c r="H31" s="141">
        <f t="shared" si="0"/>
        <v>0</v>
      </c>
      <c r="K31" s="231"/>
      <c r="L31" s="231"/>
      <c r="M31" s="231"/>
      <c r="N31" s="231"/>
      <c r="O31" s="231"/>
    </row>
    <row r="32" spans="2:15" ht="16.5" customHeight="1" x14ac:dyDescent="0.45">
      <c r="B32" s="261"/>
      <c r="C32" s="258"/>
      <c r="D32" s="259">
        <v>0</v>
      </c>
      <c r="E32" s="260">
        <v>0</v>
      </c>
      <c r="F32" s="250">
        <f t="shared" si="1"/>
        <v>0</v>
      </c>
      <c r="G32" s="140"/>
      <c r="H32" s="141">
        <f t="shared" si="0"/>
        <v>0</v>
      </c>
    </row>
    <row r="33" spans="2:8" ht="16.5" customHeight="1" x14ac:dyDescent="0.45">
      <c r="B33" s="261"/>
      <c r="C33" s="258"/>
      <c r="D33" s="259">
        <v>0</v>
      </c>
      <c r="E33" s="260">
        <v>0</v>
      </c>
      <c r="F33" s="250">
        <f t="shared" si="1"/>
        <v>0</v>
      </c>
      <c r="G33" s="140"/>
      <c r="H33" s="141">
        <f t="shared" si="0"/>
        <v>0</v>
      </c>
    </row>
    <row r="34" spans="2:8" ht="16.5" customHeight="1" x14ac:dyDescent="0.45">
      <c r="B34" s="261"/>
      <c r="C34" s="258"/>
      <c r="D34" s="259">
        <v>0</v>
      </c>
      <c r="E34" s="260">
        <v>0</v>
      </c>
      <c r="F34" s="250">
        <f t="shared" si="1"/>
        <v>0</v>
      </c>
      <c r="G34" s="140"/>
      <c r="H34" s="141">
        <f t="shared" si="0"/>
        <v>0</v>
      </c>
    </row>
    <row r="35" spans="2:8" ht="16.5" customHeight="1" x14ac:dyDescent="0.45">
      <c r="B35" s="261"/>
      <c r="C35" s="258"/>
      <c r="D35" s="259">
        <v>0</v>
      </c>
      <c r="E35" s="260">
        <v>0</v>
      </c>
      <c r="F35" s="250">
        <f t="shared" si="1"/>
        <v>0</v>
      </c>
      <c r="G35" s="140"/>
      <c r="H35" s="141">
        <f t="shared" si="0"/>
        <v>0</v>
      </c>
    </row>
    <row r="36" spans="2:8" ht="16.5" customHeight="1" x14ac:dyDescent="0.45">
      <c r="B36" s="261"/>
      <c r="C36" s="258"/>
      <c r="D36" s="259">
        <v>0</v>
      </c>
      <c r="E36" s="260">
        <v>0</v>
      </c>
      <c r="F36" s="250">
        <f t="shared" si="1"/>
        <v>0</v>
      </c>
      <c r="G36" s="140"/>
      <c r="H36" s="141">
        <f t="shared" si="0"/>
        <v>0</v>
      </c>
    </row>
    <row r="37" spans="2:8" ht="16.5" customHeight="1" x14ac:dyDescent="0.45">
      <c r="B37" s="261"/>
      <c r="C37" s="258"/>
      <c r="D37" s="259">
        <v>0</v>
      </c>
      <c r="E37" s="260">
        <v>0</v>
      </c>
      <c r="F37" s="250">
        <f t="shared" si="1"/>
        <v>0</v>
      </c>
      <c r="G37" s="140"/>
      <c r="H37" s="141">
        <f t="shared" si="0"/>
        <v>0</v>
      </c>
    </row>
    <row r="38" spans="2:8" ht="16.5" customHeight="1" x14ac:dyDescent="0.45">
      <c r="B38" s="261"/>
      <c r="C38" s="258"/>
      <c r="D38" s="259">
        <v>0</v>
      </c>
      <c r="E38" s="260">
        <v>0</v>
      </c>
      <c r="F38" s="250">
        <f t="shared" si="1"/>
        <v>0</v>
      </c>
      <c r="G38" s="140"/>
      <c r="H38" s="141">
        <f t="shared" si="0"/>
        <v>0</v>
      </c>
    </row>
    <row r="39" spans="2:8" ht="16.5" customHeight="1" x14ac:dyDescent="0.45">
      <c r="B39" s="261"/>
      <c r="C39" s="258"/>
      <c r="D39" s="259">
        <v>0</v>
      </c>
      <c r="E39" s="260">
        <v>0</v>
      </c>
      <c r="F39" s="250">
        <f t="shared" si="1"/>
        <v>0</v>
      </c>
      <c r="G39" s="140"/>
      <c r="H39" s="141">
        <f t="shared" si="0"/>
        <v>0</v>
      </c>
    </row>
    <row r="40" spans="2:8" ht="16.5" customHeight="1" x14ac:dyDescent="0.45">
      <c r="B40" s="261"/>
      <c r="C40" s="258"/>
      <c r="D40" s="259">
        <v>0</v>
      </c>
      <c r="E40" s="260">
        <v>0</v>
      </c>
      <c r="F40" s="250">
        <f t="shared" si="1"/>
        <v>0</v>
      </c>
      <c r="G40" s="140"/>
      <c r="H40" s="141">
        <f t="shared" si="0"/>
        <v>0</v>
      </c>
    </row>
    <row r="41" spans="2:8" ht="16.5" customHeight="1" x14ac:dyDescent="0.45">
      <c r="B41" s="261"/>
      <c r="C41" s="258"/>
      <c r="D41" s="259">
        <v>0</v>
      </c>
      <c r="E41" s="260">
        <v>0</v>
      </c>
      <c r="F41" s="250">
        <f t="shared" si="1"/>
        <v>0</v>
      </c>
      <c r="G41" s="140"/>
      <c r="H41" s="141">
        <f t="shared" si="0"/>
        <v>0</v>
      </c>
    </row>
    <row r="42" spans="2:8" ht="16.5" customHeight="1" x14ac:dyDescent="0.45">
      <c r="B42" s="261"/>
      <c r="C42" s="258"/>
      <c r="D42" s="259">
        <v>0</v>
      </c>
      <c r="E42" s="260">
        <v>0</v>
      </c>
      <c r="F42" s="250">
        <f t="shared" si="1"/>
        <v>0</v>
      </c>
      <c r="G42" s="140"/>
      <c r="H42" s="141">
        <f t="shared" si="0"/>
        <v>0</v>
      </c>
    </row>
    <row r="43" spans="2:8" ht="16.5" customHeight="1" x14ac:dyDescent="0.45">
      <c r="B43" s="257"/>
      <c r="C43" s="258"/>
      <c r="D43" s="259">
        <v>0</v>
      </c>
      <c r="E43" s="260">
        <v>0</v>
      </c>
      <c r="F43" s="250">
        <f t="shared" si="1"/>
        <v>0</v>
      </c>
      <c r="G43" s="140"/>
      <c r="H43" s="141">
        <f t="shared" si="0"/>
        <v>0</v>
      </c>
    </row>
    <row r="44" spans="2:8" ht="16.5" customHeight="1" x14ac:dyDescent="0.45">
      <c r="B44" s="257"/>
      <c r="C44" s="258"/>
      <c r="D44" s="259">
        <v>0</v>
      </c>
      <c r="E44" s="260">
        <v>0</v>
      </c>
      <c r="F44" s="250">
        <f t="shared" si="1"/>
        <v>0</v>
      </c>
      <c r="G44" s="140"/>
      <c r="H44" s="141">
        <f t="shared" si="0"/>
        <v>0</v>
      </c>
    </row>
    <row r="45" spans="2:8" ht="16.5" customHeight="1" x14ac:dyDescent="0.45">
      <c r="B45" s="257"/>
      <c r="C45" s="258"/>
      <c r="D45" s="259">
        <v>0</v>
      </c>
      <c r="E45" s="260">
        <v>0</v>
      </c>
      <c r="F45" s="250">
        <f t="shared" si="1"/>
        <v>0</v>
      </c>
      <c r="G45" s="140"/>
      <c r="H45" s="141">
        <f t="shared" si="0"/>
        <v>0</v>
      </c>
    </row>
    <row r="46" spans="2:8" ht="16.5" customHeight="1" x14ac:dyDescent="0.45">
      <c r="B46" s="257"/>
      <c r="C46" s="258"/>
      <c r="D46" s="259">
        <v>0</v>
      </c>
      <c r="E46" s="260">
        <v>0</v>
      </c>
      <c r="F46" s="250">
        <f t="shared" si="1"/>
        <v>0</v>
      </c>
      <c r="G46" s="140"/>
      <c r="H46" s="141">
        <f t="shared" si="0"/>
        <v>0</v>
      </c>
    </row>
    <row r="47" spans="2:8" ht="16.5" customHeight="1" x14ac:dyDescent="0.45">
      <c r="B47" s="257"/>
      <c r="C47" s="258"/>
      <c r="D47" s="259">
        <v>0</v>
      </c>
      <c r="E47" s="260">
        <v>0</v>
      </c>
      <c r="F47" s="250">
        <f t="shared" si="1"/>
        <v>0</v>
      </c>
      <c r="G47" s="140"/>
      <c r="H47" s="141">
        <f t="shared" si="0"/>
        <v>0</v>
      </c>
    </row>
    <row r="48" spans="2:8" ht="16.5" customHeight="1" x14ac:dyDescent="0.45">
      <c r="B48" s="257"/>
      <c r="C48" s="258"/>
      <c r="D48" s="259">
        <v>0</v>
      </c>
      <c r="E48" s="260">
        <v>0</v>
      </c>
      <c r="F48" s="250">
        <f t="shared" si="1"/>
        <v>0</v>
      </c>
      <c r="G48" s="140"/>
      <c r="H48" s="141">
        <f t="shared" si="0"/>
        <v>0</v>
      </c>
    </row>
    <row r="49" spans="2:8" ht="16.5" customHeight="1" x14ac:dyDescent="0.45">
      <c r="B49" s="257"/>
      <c r="C49" s="258"/>
      <c r="D49" s="259">
        <v>0</v>
      </c>
      <c r="E49" s="260">
        <v>0</v>
      </c>
      <c r="F49" s="250">
        <f t="shared" si="1"/>
        <v>0</v>
      </c>
      <c r="G49" s="140"/>
      <c r="H49" s="141">
        <f t="shared" si="0"/>
        <v>0</v>
      </c>
    </row>
    <row r="50" spans="2:8" ht="16.5" customHeight="1" x14ac:dyDescent="0.45">
      <c r="B50" s="257"/>
      <c r="C50" s="258"/>
      <c r="D50" s="259">
        <v>0</v>
      </c>
      <c r="E50" s="260">
        <v>0</v>
      </c>
      <c r="F50" s="250">
        <f t="shared" si="1"/>
        <v>0</v>
      </c>
      <c r="G50" s="140"/>
      <c r="H50" s="141">
        <f t="shared" si="0"/>
        <v>0</v>
      </c>
    </row>
    <row r="51" spans="2:8" ht="16.5" customHeight="1" x14ac:dyDescent="0.45">
      <c r="B51" s="257"/>
      <c r="C51" s="258"/>
      <c r="D51" s="259">
        <v>0</v>
      </c>
      <c r="E51" s="260">
        <v>0</v>
      </c>
      <c r="F51" s="250">
        <f t="shared" si="1"/>
        <v>0</v>
      </c>
      <c r="G51" s="140"/>
      <c r="H51" s="141">
        <f t="shared" si="0"/>
        <v>0</v>
      </c>
    </row>
    <row r="52" spans="2:8" ht="16.5" customHeight="1" x14ac:dyDescent="0.45">
      <c r="B52" s="257"/>
      <c r="C52" s="258"/>
      <c r="D52" s="259">
        <v>0</v>
      </c>
      <c r="E52" s="260">
        <v>0</v>
      </c>
      <c r="F52" s="250">
        <f t="shared" si="1"/>
        <v>0</v>
      </c>
      <c r="G52" s="140"/>
      <c r="H52" s="141">
        <f t="shared" si="0"/>
        <v>0</v>
      </c>
    </row>
    <row r="53" spans="2:8" ht="16.5" customHeight="1" x14ac:dyDescent="0.45">
      <c r="B53" s="257"/>
      <c r="C53" s="258"/>
      <c r="D53" s="259">
        <v>0</v>
      </c>
      <c r="E53" s="260">
        <v>0</v>
      </c>
      <c r="F53" s="250">
        <f t="shared" si="1"/>
        <v>0</v>
      </c>
      <c r="G53" s="140"/>
      <c r="H53" s="141">
        <f t="shared" si="0"/>
        <v>0</v>
      </c>
    </row>
    <row r="54" spans="2:8" ht="16.5" customHeight="1" x14ac:dyDescent="0.45">
      <c r="B54" s="257"/>
      <c r="C54" s="258"/>
      <c r="D54" s="259">
        <v>0</v>
      </c>
      <c r="E54" s="260">
        <v>0</v>
      </c>
      <c r="F54" s="250">
        <f t="shared" si="1"/>
        <v>0</v>
      </c>
      <c r="G54" s="140"/>
      <c r="H54" s="141">
        <f t="shared" si="0"/>
        <v>0</v>
      </c>
    </row>
    <row r="55" spans="2:8" ht="16.5" customHeight="1" x14ac:dyDescent="0.45">
      <c r="B55" s="257"/>
      <c r="C55" s="258"/>
      <c r="D55" s="259">
        <v>0</v>
      </c>
      <c r="E55" s="260">
        <v>0</v>
      </c>
      <c r="F55" s="250">
        <f t="shared" si="1"/>
        <v>0</v>
      </c>
      <c r="G55" s="140"/>
      <c r="H55" s="141">
        <f t="shared" si="0"/>
        <v>0</v>
      </c>
    </row>
    <row r="56" spans="2:8" ht="16.5" customHeight="1" x14ac:dyDescent="0.45">
      <c r="B56" s="257"/>
      <c r="C56" s="258"/>
      <c r="D56" s="259">
        <v>0</v>
      </c>
      <c r="E56" s="260">
        <v>0</v>
      </c>
      <c r="F56" s="250">
        <f t="shared" si="1"/>
        <v>0</v>
      </c>
      <c r="G56" s="140"/>
      <c r="H56" s="141">
        <f t="shared" si="0"/>
        <v>0</v>
      </c>
    </row>
    <row r="57" spans="2:8" ht="16.5" customHeight="1" x14ac:dyDescent="0.45">
      <c r="B57" s="257"/>
      <c r="C57" s="258"/>
      <c r="D57" s="259">
        <v>0</v>
      </c>
      <c r="E57" s="260">
        <v>0</v>
      </c>
      <c r="F57" s="250">
        <f t="shared" si="1"/>
        <v>0</v>
      </c>
      <c r="G57" s="140"/>
      <c r="H57" s="141">
        <f t="shared" si="0"/>
        <v>0</v>
      </c>
    </row>
    <row r="58" spans="2:8" ht="16.5" customHeight="1" x14ac:dyDescent="0.45">
      <c r="B58" s="257"/>
      <c r="C58" s="258"/>
      <c r="D58" s="259">
        <v>0</v>
      </c>
      <c r="E58" s="260">
        <v>0</v>
      </c>
      <c r="F58" s="250">
        <f t="shared" si="1"/>
        <v>0</v>
      </c>
      <c r="G58" s="140"/>
      <c r="H58" s="141">
        <f t="shared" si="0"/>
        <v>0</v>
      </c>
    </row>
    <row r="59" spans="2:8" ht="16.5" customHeight="1" x14ac:dyDescent="0.45">
      <c r="B59" s="257"/>
      <c r="C59" s="258"/>
      <c r="D59" s="259">
        <v>0</v>
      </c>
      <c r="E59" s="260">
        <v>0</v>
      </c>
      <c r="F59" s="250">
        <f t="shared" si="1"/>
        <v>0</v>
      </c>
      <c r="G59" s="140"/>
      <c r="H59" s="141">
        <f t="shared" si="0"/>
        <v>0</v>
      </c>
    </row>
    <row r="60" spans="2:8" ht="16.5" customHeight="1" x14ac:dyDescent="0.45">
      <c r="B60" s="257"/>
      <c r="C60" s="258"/>
      <c r="D60" s="259">
        <v>0</v>
      </c>
      <c r="E60" s="260">
        <v>0</v>
      </c>
      <c r="F60" s="250">
        <f t="shared" si="1"/>
        <v>0</v>
      </c>
      <c r="G60" s="140"/>
      <c r="H60" s="141">
        <f t="shared" si="0"/>
        <v>0</v>
      </c>
    </row>
    <row r="61" spans="2:8" ht="16.5" customHeight="1" x14ac:dyDescent="0.45">
      <c r="B61" s="257"/>
      <c r="C61" s="258"/>
      <c r="D61" s="259">
        <v>0</v>
      </c>
      <c r="E61" s="260">
        <v>0</v>
      </c>
      <c r="F61" s="250">
        <f t="shared" si="1"/>
        <v>0</v>
      </c>
      <c r="G61" s="140"/>
      <c r="H61" s="141">
        <f t="shared" si="0"/>
        <v>0</v>
      </c>
    </row>
    <row r="62" spans="2:8" ht="16.5" customHeight="1" x14ac:dyDescent="0.45">
      <c r="B62" s="257"/>
      <c r="C62" s="258"/>
      <c r="D62" s="259">
        <v>0</v>
      </c>
      <c r="E62" s="260">
        <v>0</v>
      </c>
      <c r="F62" s="250">
        <f t="shared" si="1"/>
        <v>0</v>
      </c>
      <c r="G62" s="140"/>
      <c r="H62" s="141">
        <f t="shared" si="0"/>
        <v>0</v>
      </c>
    </row>
    <row r="63" spans="2:8" ht="16.5" customHeight="1" x14ac:dyDescent="0.45">
      <c r="B63" s="257"/>
      <c r="C63" s="258"/>
      <c r="D63" s="259">
        <v>0</v>
      </c>
      <c r="E63" s="260">
        <v>0</v>
      </c>
      <c r="F63" s="250">
        <f t="shared" si="1"/>
        <v>0</v>
      </c>
      <c r="G63" s="140"/>
      <c r="H63" s="141">
        <f t="shared" si="0"/>
        <v>0</v>
      </c>
    </row>
    <row r="64" spans="2:8" ht="16.5" customHeight="1" x14ac:dyDescent="0.45">
      <c r="B64" s="257"/>
      <c r="C64" s="258"/>
      <c r="D64" s="259">
        <v>0</v>
      </c>
      <c r="E64" s="260">
        <v>0</v>
      </c>
      <c r="F64" s="250">
        <f t="shared" si="1"/>
        <v>0</v>
      </c>
      <c r="G64" s="140"/>
      <c r="H64" s="141">
        <f t="shared" si="0"/>
        <v>0</v>
      </c>
    </row>
    <row r="65" spans="2:10" ht="16.5" customHeight="1" x14ac:dyDescent="0.45">
      <c r="B65" s="257"/>
      <c r="C65" s="258"/>
      <c r="D65" s="259">
        <v>0</v>
      </c>
      <c r="E65" s="260">
        <v>0</v>
      </c>
      <c r="F65" s="250">
        <f t="shared" si="1"/>
        <v>0</v>
      </c>
      <c r="G65" s="140"/>
      <c r="H65" s="141">
        <f t="shared" si="0"/>
        <v>0</v>
      </c>
    </row>
    <row r="66" spans="2:10" ht="16.5" customHeight="1" x14ac:dyDescent="0.45">
      <c r="B66" s="257"/>
      <c r="C66" s="258"/>
      <c r="D66" s="259">
        <v>0</v>
      </c>
      <c r="E66" s="260">
        <v>0</v>
      </c>
      <c r="F66" s="250">
        <f t="shared" si="1"/>
        <v>0</v>
      </c>
      <c r="G66" s="140"/>
      <c r="H66" s="141">
        <f t="shared" si="0"/>
        <v>0</v>
      </c>
    </row>
    <row r="67" spans="2:10" ht="16.5" customHeight="1" x14ac:dyDescent="0.45">
      <c r="B67" s="257"/>
      <c r="C67" s="258"/>
      <c r="D67" s="259">
        <v>0</v>
      </c>
      <c r="E67" s="260">
        <v>0</v>
      </c>
      <c r="F67" s="250">
        <f t="shared" si="1"/>
        <v>0</v>
      </c>
      <c r="G67" s="140"/>
      <c r="H67" s="141">
        <f t="shared" si="0"/>
        <v>0</v>
      </c>
    </row>
    <row r="68" spans="2:10" ht="16.5" customHeight="1" x14ac:dyDescent="0.45">
      <c r="B68" s="257"/>
      <c r="C68" s="258"/>
      <c r="D68" s="259">
        <v>0</v>
      </c>
      <c r="E68" s="260">
        <v>0</v>
      </c>
      <c r="F68" s="250">
        <f t="shared" si="1"/>
        <v>0</v>
      </c>
      <c r="G68" s="140"/>
      <c r="H68" s="141">
        <f t="shared" si="0"/>
        <v>0</v>
      </c>
    </row>
    <row r="69" spans="2:10" ht="16.5" customHeight="1" x14ac:dyDescent="0.45">
      <c r="B69" s="257"/>
      <c r="C69" s="258"/>
      <c r="D69" s="259">
        <v>0</v>
      </c>
      <c r="E69" s="260">
        <v>0</v>
      </c>
      <c r="F69" s="250">
        <f t="shared" si="1"/>
        <v>0</v>
      </c>
      <c r="G69" s="140"/>
      <c r="H69" s="141">
        <f t="shared" si="0"/>
        <v>0</v>
      </c>
    </row>
    <row r="70" spans="2:10" ht="16.5" customHeight="1" x14ac:dyDescent="0.45">
      <c r="B70" s="257"/>
      <c r="C70" s="258"/>
      <c r="D70" s="259">
        <v>0</v>
      </c>
      <c r="E70" s="260">
        <v>0</v>
      </c>
      <c r="F70" s="250">
        <f t="shared" si="1"/>
        <v>0</v>
      </c>
      <c r="G70" s="140"/>
      <c r="H70" s="141">
        <f t="shared" si="0"/>
        <v>0</v>
      </c>
    </row>
    <row r="71" spans="2:10" ht="16.5" customHeight="1" x14ac:dyDescent="0.45">
      <c r="B71" s="257"/>
      <c r="C71" s="258"/>
      <c r="D71" s="259">
        <v>0</v>
      </c>
      <c r="E71" s="260">
        <v>0</v>
      </c>
      <c r="F71" s="250">
        <f t="shared" si="1"/>
        <v>0</v>
      </c>
      <c r="G71" s="140"/>
      <c r="H71" s="141">
        <f t="shared" si="0"/>
        <v>0</v>
      </c>
    </row>
    <row r="72" spans="2:10" ht="16.5" customHeight="1" x14ac:dyDescent="0.45">
      <c r="B72" s="257"/>
      <c r="C72" s="258"/>
      <c r="D72" s="259">
        <v>0</v>
      </c>
      <c r="E72" s="260">
        <v>0</v>
      </c>
      <c r="F72" s="250">
        <f t="shared" si="1"/>
        <v>0</v>
      </c>
      <c r="G72" s="140"/>
      <c r="H72" s="141">
        <f t="shared" si="0"/>
        <v>0</v>
      </c>
    </row>
    <row r="73" spans="2:10" ht="16.5" customHeight="1" x14ac:dyDescent="0.45">
      <c r="B73" s="257"/>
      <c r="C73" s="258"/>
      <c r="D73" s="259">
        <v>0</v>
      </c>
      <c r="E73" s="260">
        <v>0</v>
      </c>
      <c r="F73" s="250">
        <f t="shared" si="1"/>
        <v>0</v>
      </c>
      <c r="G73" s="140"/>
      <c r="H73" s="141">
        <f t="shared" si="0"/>
        <v>0</v>
      </c>
      <c r="J73" s="72" t="s">
        <v>195</v>
      </c>
    </row>
    <row r="74" spans="2:10" ht="16.5" customHeight="1" x14ac:dyDescent="0.45">
      <c r="B74" s="257"/>
      <c r="C74" s="258"/>
      <c r="D74" s="259">
        <v>0</v>
      </c>
      <c r="E74" s="260">
        <v>0</v>
      </c>
      <c r="F74" s="250">
        <f t="shared" si="1"/>
        <v>0</v>
      </c>
      <c r="G74" s="140"/>
      <c r="H74" s="141">
        <f t="shared" si="0"/>
        <v>0</v>
      </c>
    </row>
    <row r="75" spans="2:10" ht="16.5" customHeight="1" x14ac:dyDescent="0.45">
      <c r="B75" s="242" t="s">
        <v>27</v>
      </c>
      <c r="C75" s="243" t="s">
        <v>45</v>
      </c>
      <c r="D75" s="262">
        <v>0</v>
      </c>
      <c r="E75" s="263">
        <v>0</v>
      </c>
      <c r="F75" s="251">
        <f t="shared" si="1"/>
        <v>0</v>
      </c>
      <c r="G75" s="235"/>
      <c r="H75" s="236">
        <f t="shared" si="0"/>
        <v>0</v>
      </c>
    </row>
    <row r="76" spans="2:10" ht="16.5" customHeight="1" thickBot="1" x14ac:dyDescent="0.5">
      <c r="B76" s="232"/>
      <c r="C76" s="232"/>
      <c r="D76" s="233"/>
      <c r="E76" s="234"/>
      <c r="F76" s="239"/>
      <c r="G76" s="240"/>
      <c r="H76" s="241"/>
    </row>
    <row r="77" spans="2:10" ht="15" customHeight="1" thickBot="1" x14ac:dyDescent="0.5">
      <c r="B77" s="425" t="s">
        <v>30</v>
      </c>
      <c r="C77" s="427"/>
      <c r="D77" s="427"/>
      <c r="E77" s="426"/>
      <c r="F77" s="229"/>
      <c r="G77" s="237"/>
      <c r="H77" s="238"/>
    </row>
    <row r="78" spans="2:10" ht="18" customHeight="1" thickBot="1" x14ac:dyDescent="0.5">
      <c r="B78" s="244" t="s">
        <v>9</v>
      </c>
      <c r="C78" s="244" t="s">
        <v>11</v>
      </c>
      <c r="D78" s="244" t="s">
        <v>10</v>
      </c>
      <c r="E78" s="244" t="s">
        <v>7</v>
      </c>
      <c r="G78" s="138" t="s">
        <v>82</v>
      </c>
      <c r="H78" s="145" t="s">
        <v>238</v>
      </c>
    </row>
    <row r="79" spans="2:10" ht="16.5" customHeight="1" x14ac:dyDescent="0.45">
      <c r="B79" s="257" t="s">
        <v>24</v>
      </c>
      <c r="C79" s="258" t="s">
        <v>549</v>
      </c>
      <c r="D79" s="264">
        <v>343121</v>
      </c>
      <c r="E79" s="250">
        <f>D79</f>
        <v>343121</v>
      </c>
      <c r="G79" s="146"/>
      <c r="H79" s="147">
        <f t="shared" ref="H79:H118" si="2">IF(G79="Removed", 0, E79)</f>
        <v>343121</v>
      </c>
    </row>
    <row r="80" spans="2:10" ht="16.5" customHeight="1" x14ac:dyDescent="0.45">
      <c r="B80" s="261" t="s">
        <v>24</v>
      </c>
      <c r="C80" s="265" t="s">
        <v>550</v>
      </c>
      <c r="D80" s="264">
        <v>339610</v>
      </c>
      <c r="E80" s="251">
        <f>D80</f>
        <v>339610</v>
      </c>
      <c r="G80" s="146"/>
      <c r="H80" s="147">
        <f t="shared" si="2"/>
        <v>339610</v>
      </c>
      <c r="I80" s="73"/>
    </row>
    <row r="81" spans="2:8" ht="16.5" customHeight="1" x14ac:dyDescent="0.45">
      <c r="B81" s="261" t="s">
        <v>24</v>
      </c>
      <c r="C81" s="265" t="s">
        <v>551</v>
      </c>
      <c r="D81" s="264">
        <v>343122</v>
      </c>
      <c r="E81" s="250">
        <f t="shared" ref="E81:E118" si="3">D81</f>
        <v>343122</v>
      </c>
      <c r="G81" s="146"/>
      <c r="H81" s="147">
        <f t="shared" si="2"/>
        <v>343122</v>
      </c>
    </row>
    <row r="82" spans="2:8" ht="16.5" customHeight="1" x14ac:dyDescent="0.45">
      <c r="B82" s="261" t="s">
        <v>24</v>
      </c>
      <c r="C82" s="265" t="s">
        <v>544</v>
      </c>
      <c r="D82" s="264">
        <v>287890</v>
      </c>
      <c r="E82" s="251">
        <f t="shared" si="3"/>
        <v>287890</v>
      </c>
      <c r="G82" s="146"/>
      <c r="H82" s="147">
        <f t="shared" si="2"/>
        <v>287890</v>
      </c>
    </row>
    <row r="83" spans="2:8" ht="16.5" customHeight="1" x14ac:dyDescent="0.45">
      <c r="B83" s="261" t="s">
        <v>24</v>
      </c>
      <c r="C83" s="265" t="s">
        <v>552</v>
      </c>
      <c r="D83" s="264">
        <v>686728</v>
      </c>
      <c r="E83" s="251">
        <f t="shared" si="3"/>
        <v>686728</v>
      </c>
      <c r="G83" s="146"/>
      <c r="H83" s="147">
        <f t="shared" si="2"/>
        <v>686728</v>
      </c>
    </row>
    <row r="84" spans="2:8" ht="16.5" customHeight="1" x14ac:dyDescent="0.45">
      <c r="B84" s="261" t="s">
        <v>24</v>
      </c>
      <c r="C84" s="265" t="s">
        <v>553</v>
      </c>
      <c r="D84" s="264">
        <v>287890</v>
      </c>
      <c r="E84" s="251">
        <f t="shared" si="3"/>
        <v>287890</v>
      </c>
      <c r="G84" s="146"/>
      <c r="H84" s="147">
        <f t="shared" si="2"/>
        <v>287890</v>
      </c>
    </row>
    <row r="85" spans="2:8" ht="16.5" customHeight="1" x14ac:dyDescent="0.45">
      <c r="B85" s="261"/>
      <c r="C85" s="265"/>
      <c r="D85" s="264">
        <v>0</v>
      </c>
      <c r="E85" s="251">
        <f t="shared" si="3"/>
        <v>0</v>
      </c>
      <c r="G85" s="146"/>
      <c r="H85" s="147">
        <f t="shared" si="2"/>
        <v>0</v>
      </c>
    </row>
    <row r="86" spans="2:8" ht="16.5" customHeight="1" x14ac:dyDescent="0.45">
      <c r="B86" s="261"/>
      <c r="C86" s="265"/>
      <c r="D86" s="264">
        <v>0</v>
      </c>
      <c r="E86" s="251">
        <f t="shared" si="3"/>
        <v>0</v>
      </c>
      <c r="G86" s="146"/>
      <c r="H86" s="147">
        <f t="shared" si="2"/>
        <v>0</v>
      </c>
    </row>
    <row r="87" spans="2:8" ht="16.5" customHeight="1" x14ac:dyDescent="0.45">
      <c r="B87" s="261"/>
      <c r="C87" s="265"/>
      <c r="D87" s="264">
        <v>0</v>
      </c>
      <c r="E87" s="251">
        <f t="shared" si="3"/>
        <v>0</v>
      </c>
      <c r="G87" s="146"/>
      <c r="H87" s="147">
        <f t="shared" si="2"/>
        <v>0</v>
      </c>
    </row>
    <row r="88" spans="2:8" ht="16.5" customHeight="1" x14ac:dyDescent="0.45">
      <c r="B88" s="261"/>
      <c r="C88" s="265"/>
      <c r="D88" s="264">
        <v>0</v>
      </c>
      <c r="E88" s="251">
        <f t="shared" si="3"/>
        <v>0</v>
      </c>
      <c r="G88" s="146"/>
      <c r="H88" s="147">
        <f t="shared" si="2"/>
        <v>0</v>
      </c>
    </row>
    <row r="89" spans="2:8" ht="16.5" customHeight="1" x14ac:dyDescent="0.45">
      <c r="B89" s="261"/>
      <c r="C89" s="265"/>
      <c r="D89" s="264">
        <v>0</v>
      </c>
      <c r="E89" s="251">
        <f t="shared" si="3"/>
        <v>0</v>
      </c>
      <c r="G89" s="146"/>
      <c r="H89" s="147">
        <f t="shared" si="2"/>
        <v>0</v>
      </c>
    </row>
    <row r="90" spans="2:8" ht="16.5" customHeight="1" x14ac:dyDescent="0.45">
      <c r="B90" s="261"/>
      <c r="C90" s="265"/>
      <c r="D90" s="264">
        <v>0</v>
      </c>
      <c r="E90" s="251">
        <f t="shared" si="3"/>
        <v>0</v>
      </c>
      <c r="G90" s="146"/>
      <c r="H90" s="147">
        <f t="shared" si="2"/>
        <v>0</v>
      </c>
    </row>
    <row r="91" spans="2:8" ht="16.5" customHeight="1" x14ac:dyDescent="0.45">
      <c r="B91" s="261"/>
      <c r="C91" s="265"/>
      <c r="D91" s="264">
        <v>0</v>
      </c>
      <c r="E91" s="251">
        <f t="shared" si="3"/>
        <v>0</v>
      </c>
      <c r="G91" s="146"/>
      <c r="H91" s="147">
        <f t="shared" si="2"/>
        <v>0</v>
      </c>
    </row>
    <row r="92" spans="2:8" ht="16.5" customHeight="1" x14ac:dyDescent="0.45">
      <c r="B92" s="261"/>
      <c r="C92" s="265"/>
      <c r="D92" s="264">
        <v>0</v>
      </c>
      <c r="E92" s="251">
        <f t="shared" si="3"/>
        <v>0</v>
      </c>
      <c r="G92" s="146"/>
      <c r="H92" s="147">
        <f t="shared" si="2"/>
        <v>0</v>
      </c>
    </row>
    <row r="93" spans="2:8" ht="16.5" customHeight="1" x14ac:dyDescent="0.45">
      <c r="B93" s="261"/>
      <c r="C93" s="265"/>
      <c r="D93" s="264">
        <v>0</v>
      </c>
      <c r="E93" s="251">
        <f t="shared" si="3"/>
        <v>0</v>
      </c>
      <c r="G93" s="146"/>
      <c r="H93" s="147">
        <f t="shared" si="2"/>
        <v>0</v>
      </c>
    </row>
    <row r="94" spans="2:8" ht="16.5" customHeight="1" x14ac:dyDescent="0.45">
      <c r="B94" s="261"/>
      <c r="C94" s="265"/>
      <c r="D94" s="264">
        <v>0</v>
      </c>
      <c r="E94" s="251">
        <f t="shared" si="3"/>
        <v>0</v>
      </c>
      <c r="G94" s="146"/>
      <c r="H94" s="147">
        <f t="shared" si="2"/>
        <v>0</v>
      </c>
    </row>
    <row r="95" spans="2:8" ht="16.5" customHeight="1" x14ac:dyDescent="0.45">
      <c r="B95" s="261"/>
      <c r="C95" s="265"/>
      <c r="D95" s="264">
        <v>0</v>
      </c>
      <c r="E95" s="251">
        <f t="shared" si="3"/>
        <v>0</v>
      </c>
      <c r="G95" s="146"/>
      <c r="H95" s="147">
        <f t="shared" si="2"/>
        <v>0</v>
      </c>
    </row>
    <row r="96" spans="2:8" ht="16.5" customHeight="1" x14ac:dyDescent="0.45">
      <c r="B96" s="261"/>
      <c r="C96" s="265"/>
      <c r="D96" s="264">
        <v>0</v>
      </c>
      <c r="E96" s="251">
        <f t="shared" si="3"/>
        <v>0</v>
      </c>
      <c r="G96" s="146"/>
      <c r="H96" s="147">
        <f t="shared" si="2"/>
        <v>0</v>
      </c>
    </row>
    <row r="97" spans="2:8" ht="16.5" customHeight="1" x14ac:dyDescent="0.45">
      <c r="B97" s="261"/>
      <c r="C97" s="265"/>
      <c r="D97" s="266">
        <v>0</v>
      </c>
      <c r="E97" s="250">
        <f t="shared" si="3"/>
        <v>0</v>
      </c>
      <c r="G97" s="146"/>
      <c r="H97" s="147">
        <f t="shared" si="2"/>
        <v>0</v>
      </c>
    </row>
    <row r="98" spans="2:8" ht="16.5" customHeight="1" x14ac:dyDescent="0.45">
      <c r="B98" s="261"/>
      <c r="C98" s="265"/>
      <c r="D98" s="264">
        <v>0</v>
      </c>
      <c r="E98" s="251">
        <f t="shared" si="3"/>
        <v>0</v>
      </c>
      <c r="G98" s="146"/>
      <c r="H98" s="147">
        <f t="shared" si="2"/>
        <v>0</v>
      </c>
    </row>
    <row r="99" spans="2:8" ht="16.5" customHeight="1" x14ac:dyDescent="0.45">
      <c r="B99" s="261"/>
      <c r="C99" s="265"/>
      <c r="D99" s="264">
        <v>0</v>
      </c>
      <c r="E99" s="251">
        <f t="shared" si="3"/>
        <v>0</v>
      </c>
      <c r="G99" s="146"/>
      <c r="H99" s="147">
        <f t="shared" si="2"/>
        <v>0</v>
      </c>
    </row>
    <row r="100" spans="2:8" ht="16.5" customHeight="1" x14ac:dyDescent="0.45">
      <c r="B100" s="261"/>
      <c r="C100" s="265"/>
      <c r="D100" s="264">
        <v>0</v>
      </c>
      <c r="E100" s="251">
        <f t="shared" si="3"/>
        <v>0</v>
      </c>
      <c r="G100" s="146"/>
      <c r="H100" s="147">
        <f t="shared" si="2"/>
        <v>0</v>
      </c>
    </row>
    <row r="101" spans="2:8" ht="16.5" customHeight="1" x14ac:dyDescent="0.45">
      <c r="B101" s="261"/>
      <c r="C101" s="265"/>
      <c r="D101" s="264">
        <v>0</v>
      </c>
      <c r="E101" s="251">
        <f t="shared" si="3"/>
        <v>0</v>
      </c>
      <c r="G101" s="146"/>
      <c r="H101" s="147">
        <f t="shared" si="2"/>
        <v>0</v>
      </c>
    </row>
    <row r="102" spans="2:8" ht="16.5" customHeight="1" x14ac:dyDescent="0.45">
      <c r="B102" s="261"/>
      <c r="C102" s="265"/>
      <c r="D102" s="266">
        <v>0</v>
      </c>
      <c r="E102" s="251">
        <f t="shared" si="3"/>
        <v>0</v>
      </c>
      <c r="G102" s="146"/>
      <c r="H102" s="147">
        <f t="shared" si="2"/>
        <v>0</v>
      </c>
    </row>
    <row r="103" spans="2:8" ht="16.5" customHeight="1" x14ac:dyDescent="0.45">
      <c r="B103" s="261"/>
      <c r="C103" s="265"/>
      <c r="D103" s="264">
        <v>0</v>
      </c>
      <c r="E103" s="251">
        <f t="shared" si="3"/>
        <v>0</v>
      </c>
      <c r="G103" s="146"/>
      <c r="H103" s="147">
        <f t="shared" si="2"/>
        <v>0</v>
      </c>
    </row>
    <row r="104" spans="2:8" ht="16.5" customHeight="1" x14ac:dyDescent="0.45">
      <c r="B104" s="261"/>
      <c r="C104" s="265"/>
      <c r="D104" s="266">
        <v>0</v>
      </c>
      <c r="E104" s="250">
        <f t="shared" si="3"/>
        <v>0</v>
      </c>
      <c r="G104" s="146"/>
      <c r="H104" s="147">
        <f t="shared" si="2"/>
        <v>0</v>
      </c>
    </row>
    <row r="105" spans="2:8" ht="16.5" customHeight="1" x14ac:dyDescent="0.45">
      <c r="B105" s="261"/>
      <c r="C105" s="265"/>
      <c r="D105" s="264">
        <v>0</v>
      </c>
      <c r="E105" s="251">
        <f t="shared" si="3"/>
        <v>0</v>
      </c>
      <c r="G105" s="146"/>
      <c r="H105" s="147">
        <f t="shared" si="2"/>
        <v>0</v>
      </c>
    </row>
    <row r="106" spans="2:8" ht="16.5" customHeight="1" x14ac:dyDescent="0.45">
      <c r="B106" s="261"/>
      <c r="C106" s="265"/>
      <c r="D106" s="264">
        <v>0</v>
      </c>
      <c r="E106" s="251">
        <f t="shared" si="3"/>
        <v>0</v>
      </c>
      <c r="G106" s="146"/>
      <c r="H106" s="147">
        <f t="shared" si="2"/>
        <v>0</v>
      </c>
    </row>
    <row r="107" spans="2:8" ht="16.5" customHeight="1" x14ac:dyDescent="0.45">
      <c r="B107" s="261"/>
      <c r="C107" s="265"/>
      <c r="D107" s="264">
        <v>0</v>
      </c>
      <c r="E107" s="251">
        <f t="shared" si="3"/>
        <v>0</v>
      </c>
      <c r="G107" s="146"/>
      <c r="H107" s="147">
        <f t="shared" si="2"/>
        <v>0</v>
      </c>
    </row>
    <row r="108" spans="2:8" ht="16.5" customHeight="1" x14ac:dyDescent="0.45">
      <c r="B108" s="261"/>
      <c r="C108" s="265"/>
      <c r="D108" s="264">
        <v>0</v>
      </c>
      <c r="E108" s="251">
        <f t="shared" si="3"/>
        <v>0</v>
      </c>
      <c r="G108" s="146"/>
      <c r="H108" s="147">
        <f t="shared" si="2"/>
        <v>0</v>
      </c>
    </row>
    <row r="109" spans="2:8" ht="16.5" customHeight="1" x14ac:dyDescent="0.45">
      <c r="B109" s="261"/>
      <c r="C109" s="265"/>
      <c r="D109" s="266">
        <v>0</v>
      </c>
      <c r="E109" s="250">
        <f t="shared" si="3"/>
        <v>0</v>
      </c>
      <c r="G109" s="146"/>
      <c r="H109" s="147">
        <f t="shared" si="2"/>
        <v>0</v>
      </c>
    </row>
    <row r="110" spans="2:8" ht="16.5" customHeight="1" x14ac:dyDescent="0.45">
      <c r="B110" s="261"/>
      <c r="C110" s="265"/>
      <c r="D110" s="264">
        <v>0</v>
      </c>
      <c r="E110" s="251">
        <f t="shared" si="3"/>
        <v>0</v>
      </c>
      <c r="G110" s="146"/>
      <c r="H110" s="147">
        <f t="shared" si="2"/>
        <v>0</v>
      </c>
    </row>
    <row r="111" spans="2:8" ht="16.5" customHeight="1" x14ac:dyDescent="0.45">
      <c r="B111" s="261"/>
      <c r="C111" s="265"/>
      <c r="D111" s="264">
        <v>0</v>
      </c>
      <c r="E111" s="251">
        <f t="shared" si="3"/>
        <v>0</v>
      </c>
      <c r="G111" s="146"/>
      <c r="H111" s="147">
        <f t="shared" si="2"/>
        <v>0</v>
      </c>
    </row>
    <row r="112" spans="2:8" ht="16.5" customHeight="1" x14ac:dyDescent="0.45">
      <c r="B112" s="261"/>
      <c r="C112" s="265"/>
      <c r="D112" s="264">
        <v>0</v>
      </c>
      <c r="E112" s="251">
        <f t="shared" si="3"/>
        <v>0</v>
      </c>
      <c r="G112" s="146"/>
      <c r="H112" s="147">
        <f t="shared" si="2"/>
        <v>0</v>
      </c>
    </row>
    <row r="113" spans="1:8" ht="16.5" customHeight="1" x14ac:dyDescent="0.45">
      <c r="B113" s="261"/>
      <c r="C113" s="265"/>
      <c r="D113" s="264">
        <v>0</v>
      </c>
      <c r="E113" s="251">
        <f t="shared" si="3"/>
        <v>0</v>
      </c>
      <c r="G113" s="146"/>
      <c r="H113" s="147">
        <f t="shared" si="2"/>
        <v>0</v>
      </c>
    </row>
    <row r="114" spans="1:8" ht="16.5" customHeight="1" x14ac:dyDescent="0.45">
      <c r="B114" s="261"/>
      <c r="C114" s="265"/>
      <c r="D114" s="264">
        <v>0</v>
      </c>
      <c r="E114" s="251">
        <f t="shared" si="3"/>
        <v>0</v>
      </c>
      <c r="G114" s="146"/>
      <c r="H114" s="147">
        <f t="shared" si="2"/>
        <v>0</v>
      </c>
    </row>
    <row r="115" spans="1:8" ht="16.5" customHeight="1" x14ac:dyDescent="0.45">
      <c r="B115" s="261"/>
      <c r="C115" s="265"/>
      <c r="D115" s="264">
        <v>0</v>
      </c>
      <c r="E115" s="251">
        <f t="shared" si="3"/>
        <v>0</v>
      </c>
      <c r="G115" s="146"/>
      <c r="H115" s="147">
        <f t="shared" si="2"/>
        <v>0</v>
      </c>
    </row>
    <row r="116" spans="1:8" ht="16.5" customHeight="1" x14ac:dyDescent="0.45">
      <c r="B116" s="261"/>
      <c r="C116" s="265"/>
      <c r="D116" s="264">
        <v>0</v>
      </c>
      <c r="E116" s="251">
        <f t="shared" si="3"/>
        <v>0</v>
      </c>
      <c r="G116" s="146"/>
      <c r="H116" s="147">
        <f t="shared" si="2"/>
        <v>0</v>
      </c>
    </row>
    <row r="117" spans="1:8" ht="16.5" customHeight="1" x14ac:dyDescent="0.45">
      <c r="B117" s="261"/>
      <c r="C117" s="265"/>
      <c r="D117" s="264">
        <v>0</v>
      </c>
      <c r="E117" s="251">
        <f t="shared" si="3"/>
        <v>0</v>
      </c>
      <c r="G117" s="146"/>
      <c r="H117" s="147">
        <f t="shared" si="2"/>
        <v>0</v>
      </c>
    </row>
    <row r="118" spans="1:8" ht="16.5" customHeight="1" thickBot="1" x14ac:dyDescent="0.5">
      <c r="B118" s="267"/>
      <c r="C118" s="268"/>
      <c r="D118" s="269">
        <v>0</v>
      </c>
      <c r="E118" s="252">
        <f t="shared" si="3"/>
        <v>0</v>
      </c>
      <c r="G118" s="146"/>
      <c r="H118" s="147">
        <f t="shared" si="2"/>
        <v>0</v>
      </c>
    </row>
    <row r="119" spans="1:8" ht="17.5" x14ac:dyDescent="0.45">
      <c r="A119" s="148"/>
      <c r="B119" s="436"/>
      <c r="C119" s="436"/>
      <c r="D119" s="436"/>
      <c r="E119" s="436"/>
      <c r="F119" s="436"/>
    </row>
    <row r="120" spans="1:8" x14ac:dyDescent="0.45">
      <c r="B120" s="149"/>
    </row>
    <row r="121" spans="1:8" ht="14.15" customHeight="1" x14ac:dyDescent="0.45">
      <c r="C121" s="150"/>
      <c r="D121" s="428"/>
      <c r="E121" s="428"/>
      <c r="F121" s="428"/>
    </row>
    <row r="122" spans="1:8" x14ac:dyDescent="0.45">
      <c r="C122" s="150"/>
      <c r="D122" s="428"/>
      <c r="E122" s="428"/>
      <c r="F122" s="428"/>
    </row>
    <row r="124" spans="1:8" x14ac:dyDescent="0.45">
      <c r="B124" s="151"/>
    </row>
  </sheetData>
  <sheetProtection algorithmName="SHA-512" hashValue="aK/UD4sgkZlzboKQRiapo8Bphg2kiXb+JY8h9ECd0y7pwFImSN/YtGep14oYusiBs7eAjay9lKxPmerCrxHsag==" saltValue="188q+JGrbLx/wDYkIY3gGg==" spinCount="100000" sheet="1" selectLockedCells="1"/>
  <mergeCells count="39">
    <mergeCell ref="B21:C21"/>
    <mergeCell ref="D21:F21"/>
    <mergeCell ref="B22:C22"/>
    <mergeCell ref="D22:F22"/>
    <mergeCell ref="B18:C18"/>
    <mergeCell ref="D18:F18"/>
    <mergeCell ref="D19:F19"/>
    <mergeCell ref="B20:C20"/>
    <mergeCell ref="D20:F20"/>
    <mergeCell ref="J2:K2"/>
    <mergeCell ref="J4:K16"/>
    <mergeCell ref="C10:F10"/>
    <mergeCell ref="B11:F11"/>
    <mergeCell ref="C5:D5"/>
    <mergeCell ref="B8:F8"/>
    <mergeCell ref="D9:E9"/>
    <mergeCell ref="B12:C12"/>
    <mergeCell ref="D12:F12"/>
    <mergeCell ref="B2:F3"/>
    <mergeCell ref="C6:D6"/>
    <mergeCell ref="D122:F122"/>
    <mergeCell ref="B119:F119"/>
    <mergeCell ref="D121:F121"/>
    <mergeCell ref="B23:C23"/>
    <mergeCell ref="E23:F23"/>
    <mergeCell ref="B24:F24"/>
    <mergeCell ref="B77:E77"/>
    <mergeCell ref="B1:C1"/>
    <mergeCell ref="D16:F16"/>
    <mergeCell ref="B17:C17"/>
    <mergeCell ref="D17:F17"/>
    <mergeCell ref="B13:C13"/>
    <mergeCell ref="D13:F13"/>
    <mergeCell ref="D15:F15"/>
    <mergeCell ref="B16:C16"/>
    <mergeCell ref="B14:C14"/>
    <mergeCell ref="D14:F14"/>
    <mergeCell ref="B15:C15"/>
    <mergeCell ref="C7:D7"/>
  </mergeCells>
  <conditionalFormatting sqref="B79:E118 G79:G118">
    <cfRule type="expression" dxfId="43" priority="14">
      <formula>$G79="Removed"</formula>
    </cfRule>
    <cfRule type="expression" dxfId="42" priority="15">
      <formula>$G79="Added"</formula>
    </cfRule>
    <cfRule type="expression" dxfId="41" priority="16">
      <formula>$G79="Change Made"</formula>
    </cfRule>
  </conditionalFormatting>
  <conditionalFormatting sqref="B26:G76">
    <cfRule type="expression" dxfId="40" priority="17">
      <formula>$G26="Removed"</formula>
    </cfRule>
    <cfRule type="expression" dxfId="39" priority="18">
      <formula>$G26="Added"</formula>
    </cfRule>
    <cfRule type="expression" dxfId="38" priority="19">
      <formula>$G26="Change Made"</formula>
    </cfRule>
  </conditionalFormatting>
  <conditionalFormatting sqref="D20:F20">
    <cfRule type="expression" dxfId="37" priority="20">
      <formula>$D$20&gt;$D$19</formula>
    </cfRule>
  </conditionalFormatting>
  <conditionalFormatting sqref="D21:F21">
    <cfRule type="expression" dxfId="36" priority="10">
      <formula>D21&gt;#REF!*0.05</formula>
    </cfRule>
  </conditionalFormatting>
  <conditionalFormatting sqref="D22:F22">
    <cfRule type="cellIs" dxfId="35" priority="4" operator="equal">
      <formula>$C$7</formula>
    </cfRule>
    <cfRule type="cellIs" dxfId="34" priority="5" operator="lessThan">
      <formula>$C$7</formula>
    </cfRule>
    <cfRule type="cellIs" dxfId="33" priority="6" operator="greaterThan">
      <formula>$C$7</formula>
    </cfRule>
    <cfRule type="cellIs" dxfId="32" priority="11" operator="lessThan">
      <formula>#REF!</formula>
    </cfRule>
    <cfRule type="cellIs" dxfId="31" priority="12" operator="greaterThan">
      <formula>#REF!</formula>
    </cfRule>
  </conditionalFormatting>
  <conditionalFormatting sqref="F6">
    <cfRule type="expression" dxfId="30" priority="1">
      <formula>$G6="Removed"</formula>
    </cfRule>
    <cfRule type="expression" dxfId="29" priority="2">
      <formula>$G6="Added"</formula>
    </cfRule>
    <cfRule type="expression" dxfId="28" priority="3">
      <formula>$G6="Change Made"</formula>
    </cfRule>
  </conditionalFormatting>
  <dataValidations count="4">
    <dataValidation allowBlank="1" showInputMessage="1" showErrorMessage="1" prompt="Enter Program Name. " sqref="C10:F10" xr:uid="{3F4800E5-EAE2-4D63-A451-5D88DBBF0F64}"/>
    <dataValidation type="list" allowBlank="1" showInputMessage="1" showErrorMessage="1" sqref="G26:G76 G79:G118" xr:uid="{A0A38EAE-2EFB-4774-91DB-0783B506507E}">
      <formula1>"Change Made, Added, Removed"</formula1>
    </dataValidation>
    <dataValidation allowBlank="1" showErrorMessage="1" promptTitle="Indirect Costs" sqref="C79:C118" xr:uid="{54601047-915C-47A0-907D-262830EA3084}"/>
    <dataValidation type="list" allowBlank="1" showInputMessage="1" showErrorMessage="1" sqref="B43:B74" xr:uid="{74137178-DAA5-4403-8BDB-717FF198CDBA}">
      <formula1>#REF!</formula1>
    </dataValidation>
  </dataValidations>
  <pageMargins left="0.25" right="0.25" top="0.75" bottom="0.75" header="0.3" footer="0.3"/>
  <pageSetup scale="98" orientation="portrait" r:id="rId1"/>
  <headerFooter>
    <oddFooter>&amp;L
&amp;R&amp;P</oddFooter>
  </headerFooter>
  <rowBreaks count="1" manualBreakCount="1">
    <brk id="73" max="4" man="1"/>
  </rowBreaks>
  <extLst>
    <ext xmlns:x14="http://schemas.microsoft.com/office/spreadsheetml/2009/9/main" uri="{CCE6A557-97BC-4b89-ADB6-D9C93CAAB3DF}">
      <x14:dataValidations xmlns:xm="http://schemas.microsoft.com/office/excel/2006/main" count="2">
        <x14:dataValidation type="list" allowBlank="1" showInputMessage="1" showErrorMessage="1" xr:uid="{25F6D1B3-2A9A-4365-A122-E03D2B9B8DA8}">
          <x14:formula1>
            <xm:f>'Categories (H)'!$B$2</xm:f>
          </x14:formula1>
          <xm:sqref>B26:B42</xm:sqref>
        </x14:dataValidation>
        <x14:dataValidation type="list" allowBlank="1" showInputMessage="1" showErrorMessage="1" xr:uid="{DBC4799C-4A95-4A69-8E2E-FCDE4FA9DFB9}">
          <x14:formula1>
            <xm:f>'Categories (H)'!$B$3:$B$9</xm:f>
          </x14:formula1>
          <xm:sqref>B79:B118</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92D90-1C4C-4A88-AEA8-0E9D19797758}">
  <sheetPr>
    <tabColor theme="0" tint="-0.499984740745262"/>
  </sheetPr>
  <dimension ref="A1:S127"/>
  <sheetViews>
    <sheetView topLeftCell="A7" workbookViewId="0">
      <selection activeCell="B30" sqref="B30"/>
    </sheetView>
  </sheetViews>
  <sheetFormatPr defaultColWidth="9.1796875" defaultRowHeight="16.5" x14ac:dyDescent="0.45"/>
  <cols>
    <col min="1" max="1" width="1.81640625" style="72" customWidth="1"/>
    <col min="2" max="2" width="32.453125" style="72" customWidth="1"/>
    <col min="3" max="3" width="49.1796875" style="72" customWidth="1"/>
    <col min="4" max="4" width="13.1796875" style="72" bestFit="1" customWidth="1"/>
    <col min="5" max="5" width="12" style="72" customWidth="1"/>
    <col min="6" max="6" width="12.81640625" style="72" customWidth="1"/>
    <col min="7" max="7" width="12.453125" style="72" hidden="1" customWidth="1"/>
    <col min="8" max="8" width="17.81640625" style="72" hidden="1" customWidth="1"/>
    <col min="9" max="9" width="9.1796875" style="72"/>
    <col min="10" max="10" width="43" style="72" customWidth="1"/>
    <col min="11" max="11" width="19.54296875" style="72" customWidth="1"/>
    <col min="12" max="13" width="9.1796875" style="72"/>
    <col min="14" max="14" width="9.26953125" style="72" customWidth="1"/>
    <col min="15" max="15" width="9.1796875" style="72"/>
    <col min="16" max="16" width="15.1796875" style="72" hidden="1" customWidth="1"/>
    <col min="17" max="17" width="13.1796875" style="72" hidden="1" customWidth="1"/>
    <col min="18" max="16384" width="9.1796875" style="72"/>
  </cols>
  <sheetData>
    <row r="1" spans="2:19" ht="21.5" thickBot="1" x14ac:dyDescent="0.6">
      <c r="B1" s="454" t="s">
        <v>104</v>
      </c>
      <c r="C1" s="454"/>
      <c r="D1" s="74" t="s">
        <v>40</v>
      </c>
      <c r="E1" s="75">
        <f>'Allocation Sheet'!F3</f>
        <v>0.15</v>
      </c>
      <c r="F1" s="76"/>
    </row>
    <row r="2" spans="2:19" ht="16.5" customHeight="1" x14ac:dyDescent="0.45">
      <c r="B2" s="455" t="s">
        <v>35</v>
      </c>
      <c r="C2" s="456"/>
      <c r="D2" s="456"/>
      <c r="E2" s="456"/>
      <c r="F2" s="457"/>
      <c r="J2" s="461" t="s">
        <v>347</v>
      </c>
      <c r="K2" s="462"/>
      <c r="P2" s="123" t="s">
        <v>214</v>
      </c>
      <c r="Q2" s="124" t="s">
        <v>7</v>
      </c>
    </row>
    <row r="3" spans="2:19" ht="17" thickBot="1" x14ac:dyDescent="0.5">
      <c r="B3" s="458"/>
      <c r="C3" s="459"/>
      <c r="D3" s="459"/>
      <c r="E3" s="459"/>
      <c r="F3" s="460"/>
      <c r="J3" s="125" t="s">
        <v>348</v>
      </c>
      <c r="K3" s="126">
        <f>'Allocation Sheet'!C10</f>
        <v>4890254</v>
      </c>
      <c r="P3" s="127" t="s">
        <v>76</v>
      </c>
      <c r="Q3" s="128">
        <f t="array" ref="Q3:Q5">SUMIF($B$12:$C$12,$P$3:$P$5,$D$12:$F$12)</f>
        <v>0</v>
      </c>
      <c r="R3" s="129"/>
      <c r="S3" s="129"/>
    </row>
    <row r="4" spans="2:19" ht="14.25" customHeight="1" x14ac:dyDescent="0.45">
      <c r="J4" s="463" t="s">
        <v>415</v>
      </c>
      <c r="K4" s="464"/>
      <c r="P4" s="127" t="s">
        <v>77</v>
      </c>
      <c r="Q4" s="128">
        <v>0</v>
      </c>
    </row>
    <row r="5" spans="2:19" ht="14.9" customHeight="1" x14ac:dyDescent="0.45">
      <c r="B5" s="90" t="s">
        <v>17</v>
      </c>
      <c r="C5" s="467" t="s">
        <v>212</v>
      </c>
      <c r="D5" s="467"/>
      <c r="E5" s="468" t="str">
        <f>'Allocation Sheet'!C9</f>
        <v>2026-27</v>
      </c>
      <c r="F5" s="468"/>
      <c r="J5" s="465"/>
      <c r="K5" s="466"/>
      <c r="P5" s="127" t="s">
        <v>78</v>
      </c>
      <c r="Q5" s="128">
        <v>0</v>
      </c>
    </row>
    <row r="6" spans="2:19" ht="15" customHeight="1" x14ac:dyDescent="0.45">
      <c r="B6" s="90" t="s">
        <v>18</v>
      </c>
      <c r="C6" s="467" t="str">
        <f>IF('Allocation Sheet'!C7="","",'Allocation Sheet'!C7)</f>
        <v>ALAMEDA</v>
      </c>
      <c r="D6" s="467"/>
      <c r="E6" s="467"/>
      <c r="F6" s="467"/>
      <c r="J6" s="465"/>
      <c r="K6" s="466"/>
      <c r="P6" s="130"/>
      <c r="Q6" s="129"/>
    </row>
    <row r="7" spans="2:19" x14ac:dyDescent="0.45">
      <c r="B7" s="79"/>
      <c r="C7" s="87"/>
      <c r="D7" s="88"/>
      <c r="E7" s="88"/>
      <c r="F7" s="89"/>
      <c r="J7" s="465"/>
      <c r="K7" s="466"/>
      <c r="P7" s="130"/>
      <c r="Q7" s="129"/>
    </row>
    <row r="8" spans="2:19" ht="14.9" hidden="1" customHeight="1" x14ac:dyDescent="0.45">
      <c r="B8" s="469" t="s">
        <v>208</v>
      </c>
      <c r="C8" s="470"/>
      <c r="D8" s="470"/>
      <c r="E8" s="470"/>
      <c r="F8" s="471"/>
      <c r="J8" s="465"/>
      <c r="K8" s="466"/>
    </row>
    <row r="9" spans="2:19" ht="14.9" hidden="1" customHeight="1" x14ac:dyDescent="0.45">
      <c r="B9" s="77" t="s">
        <v>205</v>
      </c>
      <c r="C9" s="78"/>
      <c r="D9" s="440" t="s">
        <v>194</v>
      </c>
      <c r="E9" s="441"/>
      <c r="F9" s="68"/>
      <c r="J9" s="465"/>
      <c r="K9" s="466"/>
    </row>
    <row r="10" spans="2:19" ht="29.25" customHeight="1" thickBot="1" x14ac:dyDescent="0.5">
      <c r="B10" s="79"/>
      <c r="C10" s="80"/>
      <c r="D10" s="80"/>
      <c r="E10" s="80"/>
      <c r="F10" s="80"/>
      <c r="J10" s="465"/>
      <c r="K10" s="466"/>
    </row>
    <row r="11" spans="2:19" ht="18" thickBot="1" x14ac:dyDescent="0.5">
      <c r="B11" s="472" t="s">
        <v>89</v>
      </c>
      <c r="C11" s="473"/>
      <c r="D11" s="473"/>
      <c r="E11" s="473"/>
      <c r="F11" s="474"/>
      <c r="J11" s="465"/>
      <c r="K11" s="466"/>
      <c r="Q11" s="129"/>
    </row>
    <row r="12" spans="2:19" x14ac:dyDescent="0.45">
      <c r="B12" s="475" t="s">
        <v>410</v>
      </c>
      <c r="C12" s="476"/>
      <c r="D12" s="477">
        <f>'Allocation Sheet'!C15</f>
        <v>2288361</v>
      </c>
      <c r="E12" s="478"/>
      <c r="F12" s="479"/>
      <c r="J12" s="465"/>
      <c r="K12" s="466"/>
    </row>
    <row r="13" spans="2:19" ht="17" thickBot="1" x14ac:dyDescent="0.5">
      <c r="B13" s="81"/>
      <c r="C13" s="82"/>
      <c r="J13" s="465"/>
      <c r="K13" s="466"/>
      <c r="L13" s="131"/>
    </row>
    <row r="14" spans="2:19" ht="16.5" customHeight="1" thickBot="1" x14ac:dyDescent="0.5">
      <c r="B14" s="83" t="s">
        <v>21</v>
      </c>
      <c r="C14" s="480" t="s">
        <v>260</v>
      </c>
      <c r="D14" s="481"/>
      <c r="E14" s="481"/>
      <c r="F14" s="482"/>
      <c r="J14" s="465"/>
      <c r="K14" s="466"/>
    </row>
    <row r="15" spans="2:19" ht="20" x14ac:dyDescent="0.55000000000000004">
      <c r="B15" s="483" t="s">
        <v>8</v>
      </c>
      <c r="C15" s="484"/>
      <c r="D15" s="484"/>
      <c r="E15" s="484"/>
      <c r="F15" s="485"/>
      <c r="J15" s="465"/>
      <c r="K15" s="466"/>
    </row>
    <row r="16" spans="2:19" x14ac:dyDescent="0.45">
      <c r="B16" s="486" t="s">
        <v>9</v>
      </c>
      <c r="C16" s="487"/>
      <c r="D16" s="488" t="s">
        <v>10</v>
      </c>
      <c r="E16" s="488"/>
      <c r="F16" s="489"/>
      <c r="J16" s="465"/>
      <c r="K16" s="466"/>
    </row>
    <row r="17" spans="2:18" x14ac:dyDescent="0.45">
      <c r="B17" s="490" t="s">
        <v>27</v>
      </c>
      <c r="C17" s="491"/>
      <c r="D17" s="492">
        <f>SUMIF($B$30:$B$79,$B17,$H$30:$H$79)</f>
        <v>117732020641</v>
      </c>
      <c r="E17" s="493"/>
      <c r="F17" s="494"/>
      <c r="J17" s="132" t="s">
        <v>349</v>
      </c>
      <c r="K17" s="133" t="str">
        <f>E5</f>
        <v>2026-27</v>
      </c>
    </row>
    <row r="18" spans="2:18" x14ac:dyDescent="0.45">
      <c r="B18" s="490" t="s">
        <v>24</v>
      </c>
      <c r="C18" s="491"/>
      <c r="D18" s="492">
        <f>SUMIF($B$82:$B$121,$B18,$H$82:$H$121)</f>
        <v>1262508</v>
      </c>
      <c r="E18" s="493"/>
      <c r="F18" s="494"/>
      <c r="J18" s="134" t="s">
        <v>27</v>
      </c>
      <c r="K18" s="155">
        <f>'Year 1 Budget'!K18</f>
        <v>0</v>
      </c>
    </row>
    <row r="19" spans="2:18" x14ac:dyDescent="0.45">
      <c r="B19" s="490" t="s">
        <v>0</v>
      </c>
      <c r="C19" s="491"/>
      <c r="D19" s="495">
        <f>SUMIF($B$82:$B$121,$B19,$E$82:$E$121)</f>
        <v>0</v>
      </c>
      <c r="E19" s="496"/>
      <c r="F19" s="497"/>
      <c r="J19" s="134" t="s">
        <v>261</v>
      </c>
      <c r="K19" s="155">
        <f>'Year 1 Budget'!K19</f>
        <v>0</v>
      </c>
    </row>
    <row r="20" spans="2:18" x14ac:dyDescent="0.45">
      <c r="B20" s="490" t="s">
        <v>25</v>
      </c>
      <c r="C20" s="491"/>
      <c r="D20" s="495">
        <f>SUMIF($B$82:$B$121,$B20,$E$82:$E$121)</f>
        <v>0</v>
      </c>
      <c r="E20" s="496"/>
      <c r="F20" s="497"/>
      <c r="J20" s="134" t="s">
        <v>0</v>
      </c>
      <c r="K20" s="155">
        <f>'Year 1 Budget'!K20</f>
        <v>0</v>
      </c>
    </row>
    <row r="21" spans="2:18" x14ac:dyDescent="0.45">
      <c r="B21" s="490" t="s">
        <v>1</v>
      </c>
      <c r="C21" s="491"/>
      <c r="D21" s="495">
        <f>SUMIF($B$82:$B$121,$B21,$E$82:$E$121)</f>
        <v>0</v>
      </c>
      <c r="E21" s="496"/>
      <c r="F21" s="497"/>
      <c r="J21" s="134" t="s">
        <v>25</v>
      </c>
      <c r="K21" s="155">
        <f>'Year 1 Budget'!K21</f>
        <v>0</v>
      </c>
    </row>
    <row r="22" spans="2:18" x14ac:dyDescent="0.45">
      <c r="B22" s="490" t="s">
        <v>26</v>
      </c>
      <c r="C22" s="491"/>
      <c r="D22" s="495">
        <f>SUMIF($B$82:$B$121,$B22,$E$82:$E$121)</f>
        <v>0</v>
      </c>
      <c r="E22" s="496"/>
      <c r="F22" s="497"/>
      <c r="J22" s="134" t="s">
        <v>1</v>
      </c>
      <c r="K22" s="155">
        <f>'Year 1 Budget'!K22</f>
        <v>0</v>
      </c>
    </row>
    <row r="23" spans="2:18" x14ac:dyDescent="0.45">
      <c r="B23" s="84"/>
      <c r="C23" s="85" t="s">
        <v>55</v>
      </c>
      <c r="D23" s="502">
        <f>SUM(D17:F22)*E1</f>
        <v>17659992472.349998</v>
      </c>
      <c r="E23" s="503"/>
      <c r="F23" s="504"/>
      <c r="J23" s="134" t="s">
        <v>26</v>
      </c>
      <c r="K23" s="155">
        <f>'Year 1 Budget'!K23</f>
        <v>0</v>
      </c>
      <c r="R23" s="72" t="s">
        <v>412</v>
      </c>
    </row>
    <row r="24" spans="2:18" x14ac:dyDescent="0.45">
      <c r="B24" s="505" t="s">
        <v>39</v>
      </c>
      <c r="C24" s="506"/>
      <c r="D24" s="495">
        <f>SUMIF($B$82:$B$121,$B24,$E$82:$E$121)</f>
        <v>0</v>
      </c>
      <c r="E24" s="496"/>
      <c r="F24" s="497"/>
      <c r="J24" s="134" t="s">
        <v>39</v>
      </c>
      <c r="K24" s="155">
        <f>'Year 1 Budget'!K24</f>
        <v>0</v>
      </c>
    </row>
    <row r="25" spans="2:18" ht="17" thickBot="1" x14ac:dyDescent="0.5">
      <c r="B25" s="490" t="s">
        <v>49</v>
      </c>
      <c r="C25" s="491"/>
      <c r="D25" s="495">
        <f>SUMIF($B$82:$B$121,$B25,$E$82:$E$121)</f>
        <v>0</v>
      </c>
      <c r="E25" s="496"/>
      <c r="F25" s="497"/>
      <c r="J25" s="134" t="s">
        <v>262</v>
      </c>
      <c r="K25" s="155">
        <f>'Year 1 Budget'!K25</f>
        <v>0</v>
      </c>
    </row>
    <row r="26" spans="2:18" ht="20.5" thickBot="1" x14ac:dyDescent="0.6">
      <c r="B26" s="498" t="s">
        <v>36</v>
      </c>
      <c r="C26" s="499"/>
      <c r="D26" s="500">
        <f>SUM(D17:F25)-D23</f>
        <v>117733283149</v>
      </c>
      <c r="E26" s="500"/>
      <c r="F26" s="501"/>
      <c r="J26" s="135" t="s">
        <v>263</v>
      </c>
      <c r="K26" s="136">
        <f>SUM(K18:K25)</f>
        <v>0</v>
      </c>
    </row>
    <row r="27" spans="2:18" ht="17.5" x14ac:dyDescent="0.45">
      <c r="B27" s="436"/>
      <c r="C27" s="436"/>
      <c r="D27" s="86"/>
      <c r="E27" s="507"/>
      <c r="F27" s="507"/>
    </row>
    <row r="28" spans="2:18" ht="18" thickBot="1" x14ac:dyDescent="0.5">
      <c r="B28" s="508" t="s">
        <v>29</v>
      </c>
      <c r="C28" s="508"/>
      <c r="D28" s="508"/>
      <c r="E28" s="508"/>
      <c r="F28" s="508"/>
      <c r="G28" s="137"/>
    </row>
    <row r="29" spans="2:18" ht="28.5" thickBot="1" x14ac:dyDescent="0.5">
      <c r="B29" s="69" t="s">
        <v>9</v>
      </c>
      <c r="C29" s="70" t="s">
        <v>11</v>
      </c>
      <c r="D29" s="70" t="s">
        <v>22</v>
      </c>
      <c r="E29" s="70" t="s">
        <v>23</v>
      </c>
      <c r="F29" s="71" t="s">
        <v>34</v>
      </c>
      <c r="G29" s="138" t="s">
        <v>82</v>
      </c>
      <c r="H29" s="139" t="s">
        <v>238</v>
      </c>
    </row>
    <row r="30" spans="2:18" ht="14.15" customHeight="1" x14ac:dyDescent="0.45">
      <c r="B30" s="152" t="str">
        <f>IF('Year 1 Budget'!B30="","",'Year 1 Budget'!B30)</f>
        <v/>
      </c>
      <c r="C30" s="152" t="str">
        <f>IF('Year 1 Budget'!C30="","",'Year 1 Budget'!C30)</f>
        <v/>
      </c>
      <c r="D30" s="216">
        <f>'Year 1 Budget'!D30</f>
        <v>0</v>
      </c>
      <c r="E30" s="217">
        <f>'Year 1 Budget'!E30</f>
        <v>0</v>
      </c>
      <c r="F30" s="218">
        <f>ROUND(($D30*$E30),2)</f>
        <v>0</v>
      </c>
      <c r="G30" s="140"/>
      <c r="H30" s="141">
        <f>IF(G30="Removed", 0, F30)</f>
        <v>0</v>
      </c>
    </row>
    <row r="31" spans="2:18" ht="14.15" customHeight="1" x14ac:dyDescent="0.45">
      <c r="B31" s="152" t="str">
        <f>IF('Year 1 Budget'!B31="","",'Year 1 Budget'!B31)</f>
        <v/>
      </c>
      <c r="C31" s="152" t="str">
        <f>IF('Year 1 Budget'!C31="","",'Year 1 Budget'!C31)</f>
        <v/>
      </c>
      <c r="D31" s="216">
        <f>'Year 1 Budget'!D31</f>
        <v>0</v>
      </c>
      <c r="E31" s="217">
        <f>'Year 1 Budget'!E31</f>
        <v>0</v>
      </c>
      <c r="F31" s="218">
        <f>ROUND(($D31*$E31),2)</f>
        <v>0</v>
      </c>
      <c r="G31" s="140"/>
      <c r="H31" s="141">
        <f t="shared" ref="H31:H79" si="0">IF(G31="Removed", 0, F31)</f>
        <v>0</v>
      </c>
    </row>
    <row r="32" spans="2:18" ht="14.15" customHeight="1" x14ac:dyDescent="0.45">
      <c r="B32" s="152" t="str">
        <f>IF('Year 1 Budget'!B32="","",'Year 1 Budget'!B32)</f>
        <v/>
      </c>
      <c r="C32" s="152" t="str">
        <f>IF('Year 1 Budget'!C32="","",'Year 1 Budget'!C32)</f>
        <v/>
      </c>
      <c r="D32" s="216">
        <f>'Year 1 Budget'!D32</f>
        <v>0</v>
      </c>
      <c r="E32" s="217">
        <f>'Year 1 Budget'!E32</f>
        <v>0</v>
      </c>
      <c r="F32" s="218">
        <f>ROUND(($D32*$E32),2)</f>
        <v>0</v>
      </c>
      <c r="G32" s="140"/>
      <c r="H32" s="141">
        <f t="shared" si="0"/>
        <v>0</v>
      </c>
    </row>
    <row r="33" spans="2:8" ht="14.15" customHeight="1" x14ac:dyDescent="0.45">
      <c r="B33" s="152" t="str">
        <f>IF('Year 1 Budget'!B33="","",'Year 1 Budget'!B33)</f>
        <v/>
      </c>
      <c r="C33" s="152" t="str">
        <f>IF('Year 1 Budget'!C33="","",'Year 1 Budget'!C33)</f>
        <v/>
      </c>
      <c r="D33" s="216">
        <f>'Year 1 Budget'!D33</f>
        <v>0</v>
      </c>
      <c r="E33" s="217">
        <f>'Year 1 Budget'!E33</f>
        <v>0</v>
      </c>
      <c r="F33" s="218">
        <f t="shared" ref="F33:F79" si="1">ROUND(($D33*$E33),2)</f>
        <v>0</v>
      </c>
      <c r="G33" s="140"/>
      <c r="H33" s="141">
        <f t="shared" si="0"/>
        <v>0</v>
      </c>
    </row>
    <row r="34" spans="2:8" ht="14.15" customHeight="1" x14ac:dyDescent="0.45">
      <c r="B34" s="152" t="str">
        <f>IF('Year 1 Budget'!B34="","",'Year 1 Budget'!B34)</f>
        <v/>
      </c>
      <c r="C34" s="152" t="str">
        <f>IF('Year 1 Budget'!C34="","",'Year 1 Budget'!C34)</f>
        <v/>
      </c>
      <c r="D34" s="216">
        <f>'Year 1 Budget'!D34</f>
        <v>0</v>
      </c>
      <c r="E34" s="217">
        <f>'Year 1 Budget'!E34</f>
        <v>0</v>
      </c>
      <c r="F34" s="218">
        <f t="shared" si="1"/>
        <v>0</v>
      </c>
      <c r="G34" s="140"/>
      <c r="H34" s="141">
        <f t="shared" si="0"/>
        <v>0</v>
      </c>
    </row>
    <row r="35" spans="2:8" ht="14.15" customHeight="1" x14ac:dyDescent="0.45">
      <c r="B35" s="152" t="str">
        <f>IF('Year 1 Budget'!B35="","",'Year 1 Budget'!B35)</f>
        <v/>
      </c>
      <c r="C35" s="152" t="str">
        <f>IF('Year 1 Budget'!C35="","",'Year 1 Budget'!C35)</f>
        <v/>
      </c>
      <c r="D35" s="216">
        <f>'Year 1 Budget'!D35</f>
        <v>0</v>
      </c>
      <c r="E35" s="217">
        <f>'Year 1 Budget'!E35</f>
        <v>0</v>
      </c>
      <c r="F35" s="218">
        <f t="shared" si="1"/>
        <v>0</v>
      </c>
      <c r="G35" s="140"/>
      <c r="H35" s="141">
        <f t="shared" si="0"/>
        <v>0</v>
      </c>
    </row>
    <row r="36" spans="2:8" ht="14.15" customHeight="1" x14ac:dyDescent="0.45">
      <c r="B36" s="152" t="str">
        <f>IF('Year 1 Budget'!B36="","",'Year 1 Budget'!B36)</f>
        <v/>
      </c>
      <c r="C36" s="152" t="str">
        <f>IF('Year 1 Budget'!C36="","",'Year 1 Budget'!C36)</f>
        <v/>
      </c>
      <c r="D36" s="216">
        <f>'Year 1 Budget'!D36</f>
        <v>0</v>
      </c>
      <c r="E36" s="217">
        <f>'Year 1 Budget'!E36</f>
        <v>0</v>
      </c>
      <c r="F36" s="218">
        <f t="shared" si="1"/>
        <v>0</v>
      </c>
      <c r="G36" s="140"/>
      <c r="H36" s="141">
        <f t="shared" si="0"/>
        <v>0</v>
      </c>
    </row>
    <row r="37" spans="2:8" ht="14.15" customHeight="1" x14ac:dyDescent="0.45">
      <c r="B37" s="152" t="str">
        <f>IF('Year 1 Budget'!B37="","",'Year 1 Budget'!B37)</f>
        <v/>
      </c>
      <c r="C37" s="152" t="str">
        <f>IF('Year 1 Budget'!C37="","",'Year 1 Budget'!C37)</f>
        <v/>
      </c>
      <c r="D37" s="216">
        <f>'Year 1 Budget'!D37</f>
        <v>0</v>
      </c>
      <c r="E37" s="217">
        <f>'Year 1 Budget'!E37</f>
        <v>0</v>
      </c>
      <c r="F37" s="218">
        <f t="shared" si="1"/>
        <v>0</v>
      </c>
      <c r="G37" s="140"/>
      <c r="H37" s="141">
        <f t="shared" si="0"/>
        <v>0</v>
      </c>
    </row>
    <row r="38" spans="2:8" ht="14.15" customHeight="1" x14ac:dyDescent="0.45">
      <c r="B38" s="152" t="str">
        <f>IF('Year 1 Budget'!B38="","",'Year 1 Budget'!B38)</f>
        <v/>
      </c>
      <c r="C38" s="152" t="str">
        <f>IF('Year 1 Budget'!C38="","",'Year 1 Budget'!C38)</f>
        <v/>
      </c>
      <c r="D38" s="216">
        <f>'Year 1 Budget'!D38</f>
        <v>0</v>
      </c>
      <c r="E38" s="217">
        <f>'Year 1 Budget'!E38</f>
        <v>0</v>
      </c>
      <c r="F38" s="218">
        <f t="shared" si="1"/>
        <v>0</v>
      </c>
      <c r="G38" s="140"/>
      <c r="H38" s="141">
        <f t="shared" si="0"/>
        <v>0</v>
      </c>
    </row>
    <row r="39" spans="2:8" ht="14.15" customHeight="1" x14ac:dyDescent="0.45">
      <c r="B39" s="152" t="str">
        <f>IF('Year 1 Budget'!B39="","",'Year 1 Budget'!B39)</f>
        <v/>
      </c>
      <c r="C39" s="152" t="str">
        <f>IF('Year 1 Budget'!C39="","",'Year 1 Budget'!C39)</f>
        <v/>
      </c>
      <c r="D39" s="216">
        <f>'Year 1 Budget'!D39</f>
        <v>0</v>
      </c>
      <c r="E39" s="217">
        <f>'Year 1 Budget'!E39</f>
        <v>0</v>
      </c>
      <c r="F39" s="218">
        <f t="shared" si="1"/>
        <v>0</v>
      </c>
      <c r="G39" s="140"/>
      <c r="H39" s="141">
        <f t="shared" si="0"/>
        <v>0</v>
      </c>
    </row>
    <row r="40" spans="2:8" ht="14.15" customHeight="1" x14ac:dyDescent="0.45">
      <c r="B40" s="152" t="str">
        <f>IF('Year 1 Budget'!B40="","",'Year 1 Budget'!B40)</f>
        <v/>
      </c>
      <c r="C40" s="152" t="str">
        <f>IF('Year 1 Budget'!C40="","",'Year 1 Budget'!C40)</f>
        <v/>
      </c>
      <c r="D40" s="216">
        <f>'Year 1 Budget'!D40</f>
        <v>0</v>
      </c>
      <c r="E40" s="217">
        <f>'Year 1 Budget'!E40</f>
        <v>0</v>
      </c>
      <c r="F40" s="218">
        <f t="shared" si="1"/>
        <v>0</v>
      </c>
      <c r="G40" s="140"/>
      <c r="H40" s="141">
        <f t="shared" si="0"/>
        <v>0</v>
      </c>
    </row>
    <row r="41" spans="2:8" ht="14.15" customHeight="1" x14ac:dyDescent="0.45">
      <c r="B41" s="152" t="str">
        <f>IF('Year 1 Budget'!B41="","",'Year 1 Budget'!B41)</f>
        <v/>
      </c>
      <c r="C41" s="152" t="str">
        <f>IF('Year 1 Budget'!C41="","",'Year 1 Budget'!C41)</f>
        <v/>
      </c>
      <c r="D41" s="216">
        <f>'Year 1 Budget'!D41</f>
        <v>0</v>
      </c>
      <c r="E41" s="217">
        <f>'Year 1 Budget'!E41</f>
        <v>0</v>
      </c>
      <c r="F41" s="218">
        <f t="shared" si="1"/>
        <v>0</v>
      </c>
      <c r="G41" s="140"/>
      <c r="H41" s="141">
        <f t="shared" si="0"/>
        <v>0</v>
      </c>
    </row>
    <row r="42" spans="2:8" ht="14.15" customHeight="1" x14ac:dyDescent="0.45">
      <c r="B42" s="152" t="str">
        <f>IF('Year 1 Budget'!B42="","",'Year 1 Budget'!B42)</f>
        <v/>
      </c>
      <c r="C42" s="152" t="str">
        <f>IF('Year 1 Budget'!C42="","",'Year 1 Budget'!C42)</f>
        <v/>
      </c>
      <c r="D42" s="216">
        <f>'Year 1 Budget'!D42</f>
        <v>0</v>
      </c>
      <c r="E42" s="217">
        <f>'Year 1 Budget'!E42</f>
        <v>0</v>
      </c>
      <c r="F42" s="218">
        <f t="shared" si="1"/>
        <v>0</v>
      </c>
      <c r="G42" s="140"/>
      <c r="H42" s="141">
        <f t="shared" si="0"/>
        <v>0</v>
      </c>
    </row>
    <row r="43" spans="2:8" ht="14.15" customHeight="1" x14ac:dyDescent="0.45">
      <c r="B43" s="152" t="str">
        <f>IF('Year 1 Budget'!B43="","",'Year 1 Budget'!B43)</f>
        <v/>
      </c>
      <c r="C43" s="152" t="str">
        <f>IF('Year 1 Budget'!C43="","",'Year 1 Budget'!C43)</f>
        <v/>
      </c>
      <c r="D43" s="216">
        <f>'Year 1 Budget'!D43</f>
        <v>0</v>
      </c>
      <c r="E43" s="217">
        <f>'Year 1 Budget'!E43</f>
        <v>0</v>
      </c>
      <c r="F43" s="218">
        <f t="shared" si="1"/>
        <v>0</v>
      </c>
      <c r="G43" s="140"/>
      <c r="H43" s="141">
        <f t="shared" si="0"/>
        <v>0</v>
      </c>
    </row>
    <row r="44" spans="2:8" ht="14.15" customHeight="1" x14ac:dyDescent="0.45">
      <c r="B44" s="152" t="str">
        <f>IF('Year 1 Budget'!B44="","",'Year 1 Budget'!B44)</f>
        <v/>
      </c>
      <c r="C44" s="152" t="str">
        <f>IF('Year 1 Budget'!C44="","",'Year 1 Budget'!C44)</f>
        <v/>
      </c>
      <c r="D44" s="216">
        <f>'Year 1 Budget'!D44</f>
        <v>0</v>
      </c>
      <c r="E44" s="217">
        <f>'Year 1 Budget'!E44</f>
        <v>0</v>
      </c>
      <c r="F44" s="218">
        <f t="shared" si="1"/>
        <v>0</v>
      </c>
      <c r="G44" s="140"/>
      <c r="H44" s="141">
        <f t="shared" si="0"/>
        <v>0</v>
      </c>
    </row>
    <row r="45" spans="2:8" ht="14.15" customHeight="1" x14ac:dyDescent="0.45">
      <c r="B45" s="152" t="str">
        <f>IF('Year 1 Budget'!B45="","",'Year 1 Budget'!B45)</f>
        <v/>
      </c>
      <c r="C45" s="152" t="str">
        <f>IF('Year 1 Budget'!C45="","",'Year 1 Budget'!C45)</f>
        <v/>
      </c>
      <c r="D45" s="216">
        <f>'Year 1 Budget'!D45</f>
        <v>0</v>
      </c>
      <c r="E45" s="217">
        <f>'Year 1 Budget'!E45</f>
        <v>0</v>
      </c>
      <c r="F45" s="218">
        <f t="shared" si="1"/>
        <v>0</v>
      </c>
      <c r="G45" s="140"/>
      <c r="H45" s="141">
        <f t="shared" si="0"/>
        <v>0</v>
      </c>
    </row>
    <row r="46" spans="2:8" ht="14.15" customHeight="1" x14ac:dyDescent="0.45">
      <c r="B46" s="152" t="str">
        <f>IF('Year 1 Budget'!B46="","",'Year 1 Budget'!B46)</f>
        <v/>
      </c>
      <c r="C46" s="152" t="str">
        <f>IF('Year 1 Budget'!C46="","",'Year 1 Budget'!C46)</f>
        <v/>
      </c>
      <c r="D46" s="216">
        <f>'Year 1 Budget'!D46</f>
        <v>0</v>
      </c>
      <c r="E46" s="217">
        <f>'Year 1 Budget'!E46</f>
        <v>0</v>
      </c>
      <c r="F46" s="218">
        <f t="shared" si="1"/>
        <v>0</v>
      </c>
      <c r="G46" s="140"/>
      <c r="H46" s="141">
        <f t="shared" si="0"/>
        <v>0</v>
      </c>
    </row>
    <row r="47" spans="2:8" ht="14.15" hidden="1" customHeight="1" x14ac:dyDescent="0.45">
      <c r="B47" s="154"/>
      <c r="C47" s="153"/>
      <c r="D47" s="216">
        <f>'Year 1 Budget'!D47</f>
        <v>0</v>
      </c>
      <c r="E47" s="217">
        <f>'Year 1 Budget'!E47</f>
        <v>0</v>
      </c>
      <c r="F47" s="218">
        <f t="shared" si="1"/>
        <v>0</v>
      </c>
      <c r="G47" s="140"/>
      <c r="H47" s="141">
        <f t="shared" si="0"/>
        <v>0</v>
      </c>
    </row>
    <row r="48" spans="2:8" ht="14.15" hidden="1" customHeight="1" x14ac:dyDescent="0.45">
      <c r="B48" s="154"/>
      <c r="C48" s="153"/>
      <c r="D48" s="216">
        <f>'Year 1 Budget'!D48</f>
        <v>0</v>
      </c>
      <c r="E48" s="217">
        <f>'Year 1 Budget'!E48</f>
        <v>0</v>
      </c>
      <c r="F48" s="218">
        <f t="shared" si="1"/>
        <v>0</v>
      </c>
      <c r="G48" s="140"/>
      <c r="H48" s="141">
        <f t="shared" si="0"/>
        <v>0</v>
      </c>
    </row>
    <row r="49" spans="2:8" ht="14.15" hidden="1" customHeight="1" x14ac:dyDescent="0.45">
      <c r="B49" s="154"/>
      <c r="C49" s="153"/>
      <c r="D49" s="216">
        <f>'Year 1 Budget'!D49</f>
        <v>0</v>
      </c>
      <c r="E49" s="217">
        <f>'Year 1 Budget'!E49</f>
        <v>0</v>
      </c>
      <c r="F49" s="218">
        <f t="shared" si="1"/>
        <v>0</v>
      </c>
      <c r="G49" s="140"/>
      <c r="H49" s="141">
        <f t="shared" si="0"/>
        <v>0</v>
      </c>
    </row>
    <row r="50" spans="2:8" ht="14.15" hidden="1" customHeight="1" x14ac:dyDescent="0.45">
      <c r="B50" s="154"/>
      <c r="C50" s="153"/>
      <c r="D50" s="216">
        <f>'Year 1 Budget'!D50</f>
        <v>0</v>
      </c>
      <c r="E50" s="217">
        <f>'Year 1 Budget'!E50</f>
        <v>0</v>
      </c>
      <c r="F50" s="218">
        <f t="shared" si="1"/>
        <v>0</v>
      </c>
      <c r="G50" s="140"/>
      <c r="H50" s="141">
        <f t="shared" si="0"/>
        <v>0</v>
      </c>
    </row>
    <row r="51" spans="2:8" ht="14.15" hidden="1" customHeight="1" x14ac:dyDescent="0.45">
      <c r="B51" s="154"/>
      <c r="C51" s="153"/>
      <c r="D51" s="216">
        <f>'Year 1 Budget'!D51</f>
        <v>0</v>
      </c>
      <c r="E51" s="217">
        <f>'Year 1 Budget'!E51</f>
        <v>0</v>
      </c>
      <c r="F51" s="218">
        <f t="shared" si="1"/>
        <v>0</v>
      </c>
      <c r="G51" s="140"/>
      <c r="H51" s="141">
        <f t="shared" si="0"/>
        <v>0</v>
      </c>
    </row>
    <row r="52" spans="2:8" ht="14.15" hidden="1" customHeight="1" x14ac:dyDescent="0.45">
      <c r="B52" s="154"/>
      <c r="C52" s="153"/>
      <c r="D52" s="216">
        <f>'Year 1 Budget'!D52</f>
        <v>0</v>
      </c>
      <c r="E52" s="217">
        <f>'Year 1 Budget'!E52</f>
        <v>0</v>
      </c>
      <c r="F52" s="218">
        <f t="shared" si="1"/>
        <v>0</v>
      </c>
      <c r="G52" s="140"/>
      <c r="H52" s="141">
        <f t="shared" si="0"/>
        <v>0</v>
      </c>
    </row>
    <row r="53" spans="2:8" ht="14.15" hidden="1" customHeight="1" x14ac:dyDescent="0.45">
      <c r="B53" s="154"/>
      <c r="C53" s="153"/>
      <c r="D53" s="216">
        <f>'Year 1 Budget'!D53</f>
        <v>0</v>
      </c>
      <c r="E53" s="217">
        <f>'Year 1 Budget'!E53</f>
        <v>0</v>
      </c>
      <c r="F53" s="218">
        <f t="shared" si="1"/>
        <v>0</v>
      </c>
      <c r="G53" s="140"/>
      <c r="H53" s="141">
        <f t="shared" si="0"/>
        <v>0</v>
      </c>
    </row>
    <row r="54" spans="2:8" ht="14.15" hidden="1" customHeight="1" x14ac:dyDescent="0.45">
      <c r="B54" s="154"/>
      <c r="C54" s="153"/>
      <c r="D54" s="216">
        <f>'Year 1 Budget'!D54</f>
        <v>0</v>
      </c>
      <c r="E54" s="217">
        <f>'Year 1 Budget'!E54</f>
        <v>0</v>
      </c>
      <c r="F54" s="218">
        <f t="shared" si="1"/>
        <v>0</v>
      </c>
      <c r="G54" s="140"/>
      <c r="H54" s="141">
        <f t="shared" si="0"/>
        <v>0</v>
      </c>
    </row>
    <row r="55" spans="2:8" ht="14.15" hidden="1" customHeight="1" x14ac:dyDescent="0.45">
      <c r="B55" s="154"/>
      <c r="C55" s="153"/>
      <c r="D55" s="216">
        <f>'Year 1 Budget'!D55</f>
        <v>0</v>
      </c>
      <c r="E55" s="217">
        <f>'Year 1 Budget'!E55</f>
        <v>0</v>
      </c>
      <c r="F55" s="218">
        <f t="shared" si="1"/>
        <v>0</v>
      </c>
      <c r="G55" s="140"/>
      <c r="H55" s="141">
        <f t="shared" si="0"/>
        <v>0</v>
      </c>
    </row>
    <row r="56" spans="2:8" ht="14.15" hidden="1" customHeight="1" x14ac:dyDescent="0.45">
      <c r="B56" s="154"/>
      <c r="C56" s="153"/>
      <c r="D56" s="216">
        <f>'Year 1 Budget'!D56</f>
        <v>0</v>
      </c>
      <c r="E56" s="217">
        <f>'Year 1 Budget'!E56</f>
        <v>0</v>
      </c>
      <c r="F56" s="218">
        <f t="shared" si="1"/>
        <v>0</v>
      </c>
      <c r="G56" s="140"/>
      <c r="H56" s="141">
        <f t="shared" si="0"/>
        <v>0</v>
      </c>
    </row>
    <row r="57" spans="2:8" ht="14.15" hidden="1" customHeight="1" x14ac:dyDescent="0.45">
      <c r="B57" s="154"/>
      <c r="C57" s="153"/>
      <c r="D57" s="216">
        <f>'Year 1 Budget'!D57</f>
        <v>0</v>
      </c>
      <c r="E57" s="217">
        <f>'Year 1 Budget'!E57</f>
        <v>0</v>
      </c>
      <c r="F57" s="218">
        <f t="shared" si="1"/>
        <v>0</v>
      </c>
      <c r="G57" s="140"/>
      <c r="H57" s="141">
        <f t="shared" si="0"/>
        <v>0</v>
      </c>
    </row>
    <row r="58" spans="2:8" ht="14.15" hidden="1" customHeight="1" x14ac:dyDescent="0.45">
      <c r="B58" s="154"/>
      <c r="C58" s="153"/>
      <c r="D58" s="216">
        <f>'Year 1 Budget'!D58</f>
        <v>0</v>
      </c>
      <c r="E58" s="217">
        <f>'Year 1 Budget'!E58</f>
        <v>0</v>
      </c>
      <c r="F58" s="218">
        <f t="shared" si="1"/>
        <v>0</v>
      </c>
      <c r="G58" s="140"/>
      <c r="H58" s="141">
        <f t="shared" si="0"/>
        <v>0</v>
      </c>
    </row>
    <row r="59" spans="2:8" ht="14.15" hidden="1" customHeight="1" x14ac:dyDescent="0.45">
      <c r="B59" s="154"/>
      <c r="C59" s="153"/>
      <c r="D59" s="216">
        <f>'Year 1 Budget'!D59</f>
        <v>0</v>
      </c>
      <c r="E59" s="217">
        <f>'Year 1 Budget'!E59</f>
        <v>0</v>
      </c>
      <c r="F59" s="218">
        <f t="shared" si="1"/>
        <v>0</v>
      </c>
      <c r="G59" s="140"/>
      <c r="H59" s="141">
        <f t="shared" si="0"/>
        <v>0</v>
      </c>
    </row>
    <row r="60" spans="2:8" ht="14.15" hidden="1" customHeight="1" x14ac:dyDescent="0.45">
      <c r="B60" s="154"/>
      <c r="C60" s="153"/>
      <c r="D60" s="216">
        <f>'Year 1 Budget'!D60</f>
        <v>0</v>
      </c>
      <c r="E60" s="217">
        <f>'Year 1 Budget'!E60</f>
        <v>0</v>
      </c>
      <c r="F60" s="218">
        <f t="shared" si="1"/>
        <v>0</v>
      </c>
      <c r="G60" s="140"/>
      <c r="H60" s="141">
        <f t="shared" si="0"/>
        <v>0</v>
      </c>
    </row>
    <row r="61" spans="2:8" ht="14.15" hidden="1" customHeight="1" x14ac:dyDescent="0.45">
      <c r="B61" s="154"/>
      <c r="C61" s="153"/>
      <c r="D61" s="216">
        <f>'Year 1 Budget'!D61</f>
        <v>0</v>
      </c>
      <c r="E61" s="217">
        <f>'Year 1 Budget'!E61</f>
        <v>0</v>
      </c>
      <c r="F61" s="218">
        <f t="shared" si="1"/>
        <v>0</v>
      </c>
      <c r="G61" s="140"/>
      <c r="H61" s="141">
        <f t="shared" si="0"/>
        <v>0</v>
      </c>
    </row>
    <row r="62" spans="2:8" ht="14.15" hidden="1" customHeight="1" x14ac:dyDescent="0.45">
      <c r="B62" s="154"/>
      <c r="C62" s="153"/>
      <c r="D62" s="216">
        <f>'Year 1 Budget'!D62</f>
        <v>0</v>
      </c>
      <c r="E62" s="217">
        <f>'Year 1 Budget'!E62</f>
        <v>0</v>
      </c>
      <c r="F62" s="218">
        <f t="shared" si="1"/>
        <v>0</v>
      </c>
      <c r="G62" s="140"/>
      <c r="H62" s="141">
        <f t="shared" si="0"/>
        <v>0</v>
      </c>
    </row>
    <row r="63" spans="2:8" ht="14.15" hidden="1" customHeight="1" x14ac:dyDescent="0.45">
      <c r="B63" s="154"/>
      <c r="C63" s="153"/>
      <c r="D63" s="216">
        <f>'Year 1 Budget'!D63</f>
        <v>0</v>
      </c>
      <c r="E63" s="217">
        <f>'Year 1 Budget'!E63</f>
        <v>0</v>
      </c>
      <c r="F63" s="218">
        <f t="shared" si="1"/>
        <v>0</v>
      </c>
      <c r="G63" s="140"/>
      <c r="H63" s="141">
        <f t="shared" si="0"/>
        <v>0</v>
      </c>
    </row>
    <row r="64" spans="2:8" ht="14.15" hidden="1" customHeight="1" x14ac:dyDescent="0.45">
      <c r="B64" s="154"/>
      <c r="C64" s="153"/>
      <c r="D64" s="216">
        <f>'Year 1 Budget'!D64</f>
        <v>0</v>
      </c>
      <c r="E64" s="217">
        <f>'Year 1 Budget'!E64</f>
        <v>0</v>
      </c>
      <c r="F64" s="218">
        <f t="shared" si="1"/>
        <v>0</v>
      </c>
      <c r="G64" s="140"/>
      <c r="H64" s="141">
        <f t="shared" si="0"/>
        <v>0</v>
      </c>
    </row>
    <row r="65" spans="2:10" ht="14.15" hidden="1" customHeight="1" x14ac:dyDescent="0.45">
      <c r="B65" s="154"/>
      <c r="C65" s="153"/>
      <c r="D65" s="216">
        <f>'Year 1 Budget'!D65</f>
        <v>0</v>
      </c>
      <c r="E65" s="217">
        <f>'Year 1 Budget'!E65</f>
        <v>0</v>
      </c>
      <c r="F65" s="218">
        <f t="shared" si="1"/>
        <v>0</v>
      </c>
      <c r="G65" s="140"/>
      <c r="H65" s="141">
        <f t="shared" si="0"/>
        <v>0</v>
      </c>
    </row>
    <row r="66" spans="2:10" ht="14.15" hidden="1" customHeight="1" x14ac:dyDescent="0.45">
      <c r="B66" s="154"/>
      <c r="C66" s="153"/>
      <c r="D66" s="216">
        <f>'Year 1 Budget'!D66</f>
        <v>0</v>
      </c>
      <c r="E66" s="217">
        <f>'Year 1 Budget'!E66</f>
        <v>0</v>
      </c>
      <c r="F66" s="218">
        <f t="shared" si="1"/>
        <v>0</v>
      </c>
      <c r="G66" s="140"/>
      <c r="H66" s="141">
        <f t="shared" si="0"/>
        <v>0</v>
      </c>
    </row>
    <row r="67" spans="2:10" ht="14.15" hidden="1" customHeight="1" x14ac:dyDescent="0.45">
      <c r="B67" s="154"/>
      <c r="C67" s="153"/>
      <c r="D67" s="216">
        <f>'Year 1 Budget'!D67</f>
        <v>0</v>
      </c>
      <c r="E67" s="217">
        <f>'Year 1 Budget'!E67</f>
        <v>0</v>
      </c>
      <c r="F67" s="218">
        <f t="shared" si="1"/>
        <v>0</v>
      </c>
      <c r="G67" s="140"/>
      <c r="H67" s="141">
        <f t="shared" si="0"/>
        <v>0</v>
      </c>
    </row>
    <row r="68" spans="2:10" ht="14.15" hidden="1" customHeight="1" x14ac:dyDescent="0.45">
      <c r="B68" s="154"/>
      <c r="C68" s="153"/>
      <c r="D68" s="216">
        <f>'Year 1 Budget'!D68</f>
        <v>0</v>
      </c>
      <c r="E68" s="217">
        <f>'Year 1 Budget'!E68</f>
        <v>0</v>
      </c>
      <c r="F68" s="218">
        <f t="shared" si="1"/>
        <v>0</v>
      </c>
      <c r="G68" s="140"/>
      <c r="H68" s="141">
        <f t="shared" si="0"/>
        <v>0</v>
      </c>
    </row>
    <row r="69" spans="2:10" ht="14.15" hidden="1" customHeight="1" x14ac:dyDescent="0.45">
      <c r="B69" s="154"/>
      <c r="C69" s="153"/>
      <c r="D69" s="216">
        <f>'Year 1 Budget'!D69</f>
        <v>0</v>
      </c>
      <c r="E69" s="217">
        <f>'Year 1 Budget'!E69</f>
        <v>0</v>
      </c>
      <c r="F69" s="218">
        <f t="shared" si="1"/>
        <v>0</v>
      </c>
      <c r="G69" s="140"/>
      <c r="H69" s="141">
        <f t="shared" si="0"/>
        <v>0</v>
      </c>
    </row>
    <row r="70" spans="2:10" ht="14.15" hidden="1" customHeight="1" x14ac:dyDescent="0.45">
      <c r="B70" s="154"/>
      <c r="C70" s="153"/>
      <c r="D70" s="216">
        <f>'Year 1 Budget'!D70</f>
        <v>0</v>
      </c>
      <c r="E70" s="217">
        <f>'Year 1 Budget'!E70</f>
        <v>0</v>
      </c>
      <c r="F70" s="218">
        <f t="shared" si="1"/>
        <v>0</v>
      </c>
      <c r="G70" s="140"/>
      <c r="H70" s="141">
        <f t="shared" si="0"/>
        <v>0</v>
      </c>
    </row>
    <row r="71" spans="2:10" ht="14.15" hidden="1" customHeight="1" x14ac:dyDescent="0.45">
      <c r="B71" s="154"/>
      <c r="C71" s="153"/>
      <c r="D71" s="216">
        <f>'Year 1 Budget'!D71</f>
        <v>0</v>
      </c>
      <c r="E71" s="217">
        <f>'Year 1 Budget'!E71</f>
        <v>0</v>
      </c>
      <c r="F71" s="218">
        <f t="shared" si="1"/>
        <v>0</v>
      </c>
      <c r="G71" s="140"/>
      <c r="H71" s="141">
        <f t="shared" si="0"/>
        <v>0</v>
      </c>
    </row>
    <row r="72" spans="2:10" ht="14.15" hidden="1" customHeight="1" x14ac:dyDescent="0.45">
      <c r="B72" s="154"/>
      <c r="C72" s="153"/>
      <c r="D72" s="216">
        <f>'Year 1 Budget'!D72</f>
        <v>0</v>
      </c>
      <c r="E72" s="217">
        <f>'Year 1 Budget'!E72</f>
        <v>0</v>
      </c>
      <c r="F72" s="218">
        <f t="shared" si="1"/>
        <v>0</v>
      </c>
      <c r="G72" s="140"/>
      <c r="H72" s="141">
        <f t="shared" si="0"/>
        <v>0</v>
      </c>
    </row>
    <row r="73" spans="2:10" ht="14.15" hidden="1" customHeight="1" x14ac:dyDescent="0.45">
      <c r="B73" s="154"/>
      <c r="C73" s="153"/>
      <c r="D73" s="216">
        <f>'Year 1 Budget'!D73</f>
        <v>0</v>
      </c>
      <c r="E73" s="217">
        <f>'Year 1 Budget'!E73</f>
        <v>0</v>
      </c>
      <c r="F73" s="218">
        <f t="shared" si="1"/>
        <v>0</v>
      </c>
      <c r="G73" s="140"/>
      <c r="H73" s="141">
        <f t="shared" si="0"/>
        <v>0</v>
      </c>
    </row>
    <row r="74" spans="2:10" ht="14.15" hidden="1" customHeight="1" x14ac:dyDescent="0.45">
      <c r="B74" s="154"/>
      <c r="C74" s="153"/>
      <c r="D74" s="216">
        <f>'Year 1 Budget'!D74</f>
        <v>0</v>
      </c>
      <c r="E74" s="217">
        <f>'Year 1 Budget'!E74</f>
        <v>0</v>
      </c>
      <c r="F74" s="218">
        <f t="shared" si="1"/>
        <v>0</v>
      </c>
      <c r="G74" s="140"/>
      <c r="H74" s="141">
        <f t="shared" si="0"/>
        <v>0</v>
      </c>
    </row>
    <row r="75" spans="2:10" ht="14.15" hidden="1" customHeight="1" x14ac:dyDescent="0.45">
      <c r="B75" s="154"/>
      <c r="C75" s="153"/>
      <c r="D75" s="216">
        <f>'Year 1 Budget'!D75</f>
        <v>0</v>
      </c>
      <c r="E75" s="217">
        <f>'Year 1 Budget'!E75</f>
        <v>0</v>
      </c>
      <c r="F75" s="218">
        <f t="shared" si="1"/>
        <v>0</v>
      </c>
      <c r="G75" s="140"/>
      <c r="H75" s="141">
        <f t="shared" si="0"/>
        <v>0</v>
      </c>
    </row>
    <row r="76" spans="2:10" ht="14.15" hidden="1" customHeight="1" x14ac:dyDescent="0.45">
      <c r="B76" s="154"/>
      <c r="C76" s="153"/>
      <c r="D76" s="216">
        <f>'Year 1 Budget'!D76</f>
        <v>0</v>
      </c>
      <c r="E76" s="217">
        <f>'Year 1 Budget'!E76</f>
        <v>0</v>
      </c>
      <c r="F76" s="218">
        <f t="shared" si="1"/>
        <v>0</v>
      </c>
      <c r="G76" s="140"/>
      <c r="H76" s="141">
        <f t="shared" si="0"/>
        <v>0</v>
      </c>
    </row>
    <row r="77" spans="2:10" ht="14.15" hidden="1" customHeight="1" x14ac:dyDescent="0.45">
      <c r="B77" s="154"/>
      <c r="C77" s="153"/>
      <c r="D77" s="216">
        <f>'Year 1 Budget'!D77</f>
        <v>0</v>
      </c>
      <c r="E77" s="217">
        <f>'Year 1 Budget'!E77</f>
        <v>0</v>
      </c>
      <c r="F77" s="218">
        <f t="shared" si="1"/>
        <v>0</v>
      </c>
      <c r="G77" s="140"/>
      <c r="H77" s="141">
        <f t="shared" si="0"/>
        <v>0</v>
      </c>
      <c r="J77" s="72" t="s">
        <v>195</v>
      </c>
    </row>
    <row r="78" spans="2:10" ht="14.15" hidden="1" customHeight="1" x14ac:dyDescent="0.45">
      <c r="B78" s="154"/>
      <c r="C78" s="153"/>
      <c r="D78" s="216" t="str">
        <f>'Year 1 Budget'!D78</f>
        <v>Amount</v>
      </c>
      <c r="E78" s="217" t="str">
        <f>'Year 1 Budget'!E78</f>
        <v>Total</v>
      </c>
      <c r="F78" s="218" t="e">
        <f t="shared" si="1"/>
        <v>#VALUE!</v>
      </c>
      <c r="G78" s="140"/>
      <c r="H78" s="141" t="e">
        <f t="shared" si="0"/>
        <v>#VALUE!</v>
      </c>
    </row>
    <row r="79" spans="2:10" ht="14.15" customHeight="1" x14ac:dyDescent="0.45">
      <c r="B79" s="214" t="s">
        <v>27</v>
      </c>
      <c r="C79" s="215" t="s">
        <v>45</v>
      </c>
      <c r="D79" s="216">
        <f>'Year 1 Budget'!D79</f>
        <v>343121</v>
      </c>
      <c r="E79" s="217">
        <f>'Year 1 Budget'!E79</f>
        <v>343121</v>
      </c>
      <c r="F79" s="218">
        <f t="shared" si="1"/>
        <v>117732020641</v>
      </c>
      <c r="G79" s="140"/>
      <c r="H79" s="141">
        <f t="shared" si="0"/>
        <v>117732020641</v>
      </c>
    </row>
    <row r="80" spans="2:10" ht="15" customHeight="1" thickBot="1" x14ac:dyDescent="0.5">
      <c r="B80" s="509" t="s">
        <v>30</v>
      </c>
      <c r="C80" s="510"/>
      <c r="D80" s="510"/>
      <c r="E80" s="510"/>
      <c r="F80" s="511"/>
      <c r="G80" s="142"/>
      <c r="H80" s="143"/>
    </row>
    <row r="81" spans="2:9" ht="23.15" customHeight="1" thickBot="1" x14ac:dyDescent="0.5">
      <c r="B81" s="69" t="s">
        <v>9</v>
      </c>
      <c r="C81" s="144" t="s">
        <v>11</v>
      </c>
      <c r="D81" s="70" t="s">
        <v>10</v>
      </c>
      <c r="E81" s="71" t="s">
        <v>7</v>
      </c>
      <c r="G81" s="138" t="s">
        <v>82</v>
      </c>
      <c r="H81" s="145" t="s">
        <v>238</v>
      </c>
    </row>
    <row r="82" spans="2:9" x14ac:dyDescent="0.45">
      <c r="B82" s="152" t="str">
        <f>IF('Year 1 Budget'!B82="","",'Year 1 Budget'!B82)</f>
        <v>Consultant/Contract Costs</v>
      </c>
      <c r="C82" s="152" t="str">
        <f>IF('Year 1 Budget'!C82="","",'Year 1 Budget'!C82)</f>
        <v>City Serve of the Tri Valley</v>
      </c>
      <c r="D82" s="219">
        <f>'Year 1 Budget'!D82</f>
        <v>287890</v>
      </c>
      <c r="E82" s="220">
        <f>D82</f>
        <v>287890</v>
      </c>
      <c r="G82" s="146"/>
      <c r="H82" s="147">
        <f t="shared" ref="H82:H121" si="2">IF(G82="Removed", 0, E82)</f>
        <v>287890</v>
      </c>
    </row>
    <row r="83" spans="2:9" x14ac:dyDescent="0.45">
      <c r="B83" s="152" t="str">
        <f>IF('Year 1 Budget'!B83="","",'Year 1 Budget'!B83)</f>
        <v>Consultant/Contract Costs</v>
      </c>
      <c r="C83" s="152" t="str">
        <f>IF('Year 1 Budget'!C83="","",'Year 1 Budget'!C83)</f>
        <v>Horizon Services, Inc.</v>
      </c>
      <c r="D83" s="219">
        <f>'Year 1 Budget'!D83</f>
        <v>686728</v>
      </c>
      <c r="E83" s="221">
        <f>D83</f>
        <v>686728</v>
      </c>
      <c r="G83" s="146"/>
      <c r="H83" s="147">
        <f t="shared" si="2"/>
        <v>686728</v>
      </c>
      <c r="I83" s="73"/>
    </row>
    <row r="84" spans="2:9" x14ac:dyDescent="0.45">
      <c r="B84" s="152" t="str">
        <f>IF('Year 1 Budget'!B84="","",'Year 1 Budget'!B84)</f>
        <v>Consultant/Contract Costs</v>
      </c>
      <c r="C84" s="152" t="str">
        <f>IF('Year 1 Budget'!C84="","",'Year 1 Budget'!C84)</f>
        <v>St. Mary's Center</v>
      </c>
      <c r="D84" s="219">
        <f>'Year 1 Budget'!D84</f>
        <v>287890</v>
      </c>
      <c r="E84" s="222">
        <f t="shared" ref="E84:E121" si="3">D84</f>
        <v>287890</v>
      </c>
      <c r="G84" s="146"/>
      <c r="H84" s="147">
        <f t="shared" si="2"/>
        <v>287890</v>
      </c>
    </row>
    <row r="85" spans="2:9" x14ac:dyDescent="0.45">
      <c r="B85" s="152" t="str">
        <f>IF('Year 1 Budget'!B85="","",'Year 1 Budget'!B85)</f>
        <v/>
      </c>
      <c r="C85" s="152" t="str">
        <f>IF('Year 1 Budget'!C85="","",'Year 1 Budget'!C85)</f>
        <v/>
      </c>
      <c r="D85" s="219">
        <f>'Year 1 Budget'!D85</f>
        <v>0</v>
      </c>
      <c r="E85" s="221">
        <f t="shared" si="3"/>
        <v>0</v>
      </c>
      <c r="G85" s="146"/>
      <c r="H85" s="147">
        <f t="shared" si="2"/>
        <v>0</v>
      </c>
    </row>
    <row r="86" spans="2:9" x14ac:dyDescent="0.45">
      <c r="B86" s="152" t="str">
        <f>IF('Year 1 Budget'!B86="","",'Year 1 Budget'!B86)</f>
        <v/>
      </c>
      <c r="C86" s="152" t="str">
        <f>IF('Year 1 Budget'!C86="","",'Year 1 Budget'!C86)</f>
        <v/>
      </c>
      <c r="D86" s="219">
        <f>'Year 1 Budget'!D86</f>
        <v>0</v>
      </c>
      <c r="E86" s="221">
        <f t="shared" si="3"/>
        <v>0</v>
      </c>
      <c r="G86" s="146"/>
      <c r="H86" s="147">
        <f t="shared" si="2"/>
        <v>0</v>
      </c>
    </row>
    <row r="87" spans="2:9" x14ac:dyDescent="0.45">
      <c r="B87" s="152" t="str">
        <f>IF('Year 1 Budget'!B87="","",'Year 1 Budget'!B87)</f>
        <v/>
      </c>
      <c r="C87" s="152" t="str">
        <f>IF('Year 1 Budget'!C87="","",'Year 1 Budget'!C87)</f>
        <v/>
      </c>
      <c r="D87" s="219">
        <f>'Year 1 Budget'!D87</f>
        <v>0</v>
      </c>
      <c r="E87" s="221">
        <f t="shared" si="3"/>
        <v>0</v>
      </c>
      <c r="G87" s="146"/>
      <c r="H87" s="147">
        <f t="shared" si="2"/>
        <v>0</v>
      </c>
    </row>
    <row r="88" spans="2:9" x14ac:dyDescent="0.45">
      <c r="B88" s="152" t="str">
        <f>IF('Year 1 Budget'!B88="","",'Year 1 Budget'!B88)</f>
        <v/>
      </c>
      <c r="C88" s="152" t="str">
        <f>IF('Year 1 Budget'!C88="","",'Year 1 Budget'!C88)</f>
        <v/>
      </c>
      <c r="D88" s="219">
        <f>'Year 1 Budget'!D88</f>
        <v>0</v>
      </c>
      <c r="E88" s="221">
        <f t="shared" si="3"/>
        <v>0</v>
      </c>
      <c r="G88" s="146"/>
      <c r="H88" s="147">
        <f t="shared" si="2"/>
        <v>0</v>
      </c>
    </row>
    <row r="89" spans="2:9" x14ac:dyDescent="0.45">
      <c r="B89" s="152" t="str">
        <f>IF('Year 1 Budget'!B89="","",'Year 1 Budget'!B89)</f>
        <v/>
      </c>
      <c r="C89" s="152" t="str">
        <f>IF('Year 1 Budget'!C89="","",'Year 1 Budget'!C89)</f>
        <v/>
      </c>
      <c r="D89" s="219">
        <f>'Year 1 Budget'!D89</f>
        <v>0</v>
      </c>
      <c r="E89" s="221">
        <f t="shared" si="3"/>
        <v>0</v>
      </c>
      <c r="G89" s="146"/>
      <c r="H89" s="147">
        <f t="shared" si="2"/>
        <v>0</v>
      </c>
    </row>
    <row r="90" spans="2:9" x14ac:dyDescent="0.45">
      <c r="B90" s="152" t="str">
        <f>IF('Year 1 Budget'!B90="","",'Year 1 Budget'!B90)</f>
        <v/>
      </c>
      <c r="C90" s="152" t="str">
        <f>IF('Year 1 Budget'!C90="","",'Year 1 Budget'!C90)</f>
        <v/>
      </c>
      <c r="D90" s="219">
        <f>'Year 1 Budget'!D90</f>
        <v>0</v>
      </c>
      <c r="E90" s="221">
        <f t="shared" si="3"/>
        <v>0</v>
      </c>
      <c r="G90" s="146"/>
      <c r="H90" s="147">
        <f t="shared" si="2"/>
        <v>0</v>
      </c>
    </row>
    <row r="91" spans="2:9" x14ac:dyDescent="0.45">
      <c r="B91" s="152" t="str">
        <f>IF('Year 1 Budget'!B91="","",'Year 1 Budget'!B91)</f>
        <v/>
      </c>
      <c r="C91" s="152" t="str">
        <f>IF('Year 1 Budget'!C91="","",'Year 1 Budget'!C91)</f>
        <v/>
      </c>
      <c r="D91" s="219">
        <f>'Year 1 Budget'!D91</f>
        <v>0</v>
      </c>
      <c r="E91" s="221">
        <f t="shared" si="3"/>
        <v>0</v>
      </c>
      <c r="G91" s="146"/>
      <c r="H91" s="147">
        <f t="shared" si="2"/>
        <v>0</v>
      </c>
    </row>
    <row r="92" spans="2:9" x14ac:dyDescent="0.45">
      <c r="B92" s="152" t="str">
        <f>IF('Year 1 Budget'!B92="","",'Year 1 Budget'!B92)</f>
        <v/>
      </c>
      <c r="C92" s="152" t="str">
        <f>IF('Year 1 Budget'!C92="","",'Year 1 Budget'!C92)</f>
        <v/>
      </c>
      <c r="D92" s="219">
        <f>'Year 1 Budget'!D92</f>
        <v>0</v>
      </c>
      <c r="E92" s="221">
        <f t="shared" si="3"/>
        <v>0</v>
      </c>
      <c r="G92" s="146"/>
      <c r="H92" s="147">
        <f t="shared" si="2"/>
        <v>0</v>
      </c>
    </row>
    <row r="93" spans="2:9" x14ac:dyDescent="0.45">
      <c r="B93" s="152" t="str">
        <f>IF('Year 1 Budget'!B93="","",'Year 1 Budget'!B93)</f>
        <v/>
      </c>
      <c r="C93" s="152" t="str">
        <f>IF('Year 1 Budget'!C93="","",'Year 1 Budget'!C93)</f>
        <v/>
      </c>
      <c r="D93" s="219">
        <f>'Year 1 Budget'!D93</f>
        <v>0</v>
      </c>
      <c r="E93" s="221">
        <f t="shared" si="3"/>
        <v>0</v>
      </c>
      <c r="G93" s="146"/>
      <c r="H93" s="147">
        <f t="shared" si="2"/>
        <v>0</v>
      </c>
    </row>
    <row r="94" spans="2:9" x14ac:dyDescent="0.45">
      <c r="B94" s="152" t="str">
        <f>IF('Year 1 Budget'!B94="","",'Year 1 Budget'!B94)</f>
        <v/>
      </c>
      <c r="C94" s="152" t="str">
        <f>IF('Year 1 Budget'!C94="","",'Year 1 Budget'!C94)</f>
        <v/>
      </c>
      <c r="D94" s="219">
        <f>'Year 1 Budget'!D94</f>
        <v>0</v>
      </c>
      <c r="E94" s="221">
        <f t="shared" si="3"/>
        <v>0</v>
      </c>
      <c r="G94" s="146"/>
      <c r="H94" s="147">
        <f t="shared" si="2"/>
        <v>0</v>
      </c>
    </row>
    <row r="95" spans="2:9" x14ac:dyDescent="0.45">
      <c r="B95" s="152" t="str">
        <f>IF('Year 1 Budget'!B95="","",'Year 1 Budget'!B95)</f>
        <v/>
      </c>
      <c r="C95" s="152" t="str">
        <f>IF('Year 1 Budget'!C95="","",'Year 1 Budget'!C95)</f>
        <v/>
      </c>
      <c r="D95" s="219">
        <f>'Year 1 Budget'!D95</f>
        <v>0</v>
      </c>
      <c r="E95" s="221">
        <f t="shared" si="3"/>
        <v>0</v>
      </c>
      <c r="G95" s="146"/>
      <c r="H95" s="147">
        <f t="shared" si="2"/>
        <v>0</v>
      </c>
    </row>
    <row r="96" spans="2:9" x14ac:dyDescent="0.45">
      <c r="B96" s="152" t="str">
        <f>IF('Year 1 Budget'!B96="","",'Year 1 Budget'!B96)</f>
        <v/>
      </c>
      <c r="C96" s="152" t="str">
        <f>IF('Year 1 Budget'!C96="","",'Year 1 Budget'!C96)</f>
        <v/>
      </c>
      <c r="D96" s="219">
        <f>'Year 1 Budget'!D96</f>
        <v>0</v>
      </c>
      <c r="E96" s="221">
        <f t="shared" si="3"/>
        <v>0</v>
      </c>
      <c r="G96" s="146"/>
      <c r="H96" s="147">
        <f t="shared" si="2"/>
        <v>0</v>
      </c>
    </row>
    <row r="97" spans="2:8" x14ac:dyDescent="0.45">
      <c r="B97" s="152" t="str">
        <f>IF('Year 1 Budget'!B97="","",'Year 1 Budget'!B97)</f>
        <v/>
      </c>
      <c r="C97" s="152" t="str">
        <f>IF('Year 1 Budget'!C97="","",'Year 1 Budget'!C97)</f>
        <v/>
      </c>
      <c r="D97" s="219">
        <f>'Year 1 Budget'!D97</f>
        <v>0</v>
      </c>
      <c r="E97" s="221">
        <f t="shared" si="3"/>
        <v>0</v>
      </c>
      <c r="G97" s="146"/>
      <c r="H97" s="147">
        <f t="shared" si="2"/>
        <v>0</v>
      </c>
    </row>
    <row r="98" spans="2:8" x14ac:dyDescent="0.45">
      <c r="B98" s="152" t="str">
        <f>IF('Year 1 Budget'!B98="","",'Year 1 Budget'!B98)</f>
        <v/>
      </c>
      <c r="C98" s="152" t="str">
        <f>IF('Year 1 Budget'!C98="","",'Year 1 Budget'!C98)</f>
        <v/>
      </c>
      <c r="D98" s="219">
        <f>'Year 1 Budget'!D98</f>
        <v>0</v>
      </c>
      <c r="E98" s="221">
        <f t="shared" si="3"/>
        <v>0</v>
      </c>
      <c r="G98" s="146"/>
      <c r="H98" s="147">
        <f t="shared" si="2"/>
        <v>0</v>
      </c>
    </row>
    <row r="99" spans="2:8" x14ac:dyDescent="0.45">
      <c r="B99" s="152" t="str">
        <f>IF('Year 1 Budget'!B99="","",'Year 1 Budget'!B99)</f>
        <v/>
      </c>
      <c r="C99" s="152" t="str">
        <f>IF('Year 1 Budget'!C99="","",'Year 1 Budget'!C99)</f>
        <v/>
      </c>
      <c r="D99" s="219">
        <f>'Year 1 Budget'!D99</f>
        <v>0</v>
      </c>
      <c r="E99" s="221">
        <f t="shared" si="3"/>
        <v>0</v>
      </c>
      <c r="G99" s="146"/>
      <c r="H99" s="147">
        <f t="shared" si="2"/>
        <v>0</v>
      </c>
    </row>
    <row r="100" spans="2:8" x14ac:dyDescent="0.45">
      <c r="B100" s="152" t="str">
        <f>IF('Year 1 Budget'!B100="","",'Year 1 Budget'!B100)</f>
        <v/>
      </c>
      <c r="C100" s="152" t="str">
        <f>IF('Year 1 Budget'!C100="","",'Year 1 Budget'!C100)</f>
        <v/>
      </c>
      <c r="D100" s="219">
        <f>'Year 1 Budget'!D100</f>
        <v>0</v>
      </c>
      <c r="E100" s="222">
        <f t="shared" si="3"/>
        <v>0</v>
      </c>
      <c r="G100" s="146"/>
      <c r="H100" s="147">
        <f t="shared" si="2"/>
        <v>0</v>
      </c>
    </row>
    <row r="101" spans="2:8" x14ac:dyDescent="0.45">
      <c r="B101" s="152" t="str">
        <f>IF('Year 1 Budget'!B101="","",'Year 1 Budget'!B101)</f>
        <v/>
      </c>
      <c r="C101" s="152" t="str">
        <f>IF('Year 1 Budget'!C101="","",'Year 1 Budget'!C101)</f>
        <v/>
      </c>
      <c r="D101" s="219">
        <f>'Year 1 Budget'!D101</f>
        <v>0</v>
      </c>
      <c r="E101" s="221">
        <f t="shared" si="3"/>
        <v>0</v>
      </c>
      <c r="G101" s="146"/>
      <c r="H101" s="147">
        <f t="shared" si="2"/>
        <v>0</v>
      </c>
    </row>
    <row r="102" spans="2:8" x14ac:dyDescent="0.45">
      <c r="B102" s="152" t="str">
        <f>IF('Year 1 Budget'!B102="","",'Year 1 Budget'!B102)</f>
        <v/>
      </c>
      <c r="C102" s="152" t="str">
        <f>IF('Year 1 Budget'!C102="","",'Year 1 Budget'!C102)</f>
        <v/>
      </c>
      <c r="D102" s="219">
        <f>'Year 1 Budget'!D102</f>
        <v>0</v>
      </c>
      <c r="E102" s="221">
        <f t="shared" si="3"/>
        <v>0</v>
      </c>
      <c r="G102" s="146"/>
      <c r="H102" s="147">
        <f t="shared" si="2"/>
        <v>0</v>
      </c>
    </row>
    <row r="103" spans="2:8" x14ac:dyDescent="0.45">
      <c r="B103" s="152" t="str">
        <f>IF('Year 1 Budget'!B103="","",'Year 1 Budget'!B103)</f>
        <v/>
      </c>
      <c r="C103" s="152" t="str">
        <f>IF('Year 1 Budget'!C103="","",'Year 1 Budget'!C103)</f>
        <v/>
      </c>
      <c r="D103" s="219">
        <f>'Year 1 Budget'!D103</f>
        <v>0</v>
      </c>
      <c r="E103" s="221">
        <f t="shared" si="3"/>
        <v>0</v>
      </c>
      <c r="G103" s="146"/>
      <c r="H103" s="147">
        <f t="shared" si="2"/>
        <v>0</v>
      </c>
    </row>
    <row r="104" spans="2:8" x14ac:dyDescent="0.45">
      <c r="B104" s="152" t="str">
        <f>IF('Year 1 Budget'!B104="","",'Year 1 Budget'!B104)</f>
        <v/>
      </c>
      <c r="C104" s="152" t="str">
        <f>IF('Year 1 Budget'!C104="","",'Year 1 Budget'!C104)</f>
        <v/>
      </c>
      <c r="D104" s="219">
        <f>'Year 1 Budget'!D104</f>
        <v>0</v>
      </c>
      <c r="E104" s="221">
        <f t="shared" si="3"/>
        <v>0</v>
      </c>
      <c r="G104" s="146"/>
      <c r="H104" s="147">
        <f t="shared" si="2"/>
        <v>0</v>
      </c>
    </row>
    <row r="105" spans="2:8" x14ac:dyDescent="0.45">
      <c r="B105" s="152" t="str">
        <f>IF('Year 1 Budget'!B105="","",'Year 1 Budget'!B105)</f>
        <v/>
      </c>
      <c r="C105" s="152" t="str">
        <f>IF('Year 1 Budget'!C105="","",'Year 1 Budget'!C105)</f>
        <v/>
      </c>
      <c r="D105" s="219">
        <f>'Year 1 Budget'!D105</f>
        <v>0</v>
      </c>
      <c r="E105" s="221">
        <f t="shared" si="3"/>
        <v>0</v>
      </c>
      <c r="G105" s="146"/>
      <c r="H105" s="147">
        <f t="shared" si="2"/>
        <v>0</v>
      </c>
    </row>
    <row r="106" spans="2:8" x14ac:dyDescent="0.45">
      <c r="B106" s="152" t="str">
        <f>IF('Year 1 Budget'!B106="","",'Year 1 Budget'!B106)</f>
        <v/>
      </c>
      <c r="C106" s="152" t="str">
        <f>IF('Year 1 Budget'!C106="","",'Year 1 Budget'!C106)</f>
        <v/>
      </c>
      <c r="D106" s="219">
        <f>'Year 1 Budget'!D106</f>
        <v>0</v>
      </c>
      <c r="E106" s="221">
        <f t="shared" si="3"/>
        <v>0</v>
      </c>
      <c r="G106" s="146"/>
      <c r="H106" s="147">
        <f t="shared" si="2"/>
        <v>0</v>
      </c>
    </row>
    <row r="107" spans="2:8" x14ac:dyDescent="0.45">
      <c r="B107" s="152" t="str">
        <f>IF('Year 1 Budget'!B107="","",'Year 1 Budget'!B107)</f>
        <v/>
      </c>
      <c r="C107" s="152" t="str">
        <f>IF('Year 1 Budget'!C107="","",'Year 1 Budget'!C107)</f>
        <v/>
      </c>
      <c r="D107" s="219">
        <f>'Year 1 Budget'!D107</f>
        <v>0</v>
      </c>
      <c r="E107" s="222">
        <f t="shared" si="3"/>
        <v>0</v>
      </c>
      <c r="G107" s="146"/>
      <c r="H107" s="147">
        <f t="shared" si="2"/>
        <v>0</v>
      </c>
    </row>
    <row r="108" spans="2:8" x14ac:dyDescent="0.45">
      <c r="B108" s="152" t="str">
        <f>IF('Year 1 Budget'!B108="","",'Year 1 Budget'!B108)</f>
        <v/>
      </c>
      <c r="C108" s="152" t="str">
        <f>IF('Year 1 Budget'!C108="","",'Year 1 Budget'!C108)</f>
        <v/>
      </c>
      <c r="D108" s="219">
        <f>'Year 1 Budget'!D108</f>
        <v>0</v>
      </c>
      <c r="E108" s="221">
        <f t="shared" si="3"/>
        <v>0</v>
      </c>
      <c r="G108" s="146"/>
      <c r="H108" s="147">
        <f t="shared" si="2"/>
        <v>0</v>
      </c>
    </row>
    <row r="109" spans="2:8" x14ac:dyDescent="0.45">
      <c r="B109" s="152" t="str">
        <f>IF('Year 1 Budget'!B109="","",'Year 1 Budget'!B109)</f>
        <v/>
      </c>
      <c r="C109" s="152" t="str">
        <f>IF('Year 1 Budget'!C109="","",'Year 1 Budget'!C109)</f>
        <v/>
      </c>
      <c r="D109" s="219">
        <f>'Year 1 Budget'!D109</f>
        <v>0</v>
      </c>
      <c r="E109" s="221">
        <f t="shared" si="3"/>
        <v>0</v>
      </c>
      <c r="G109" s="146"/>
      <c r="H109" s="147">
        <f t="shared" si="2"/>
        <v>0</v>
      </c>
    </row>
    <row r="110" spans="2:8" x14ac:dyDescent="0.45">
      <c r="B110" s="152" t="str">
        <f>IF('Year 1 Budget'!B110="","",'Year 1 Budget'!B110)</f>
        <v/>
      </c>
      <c r="C110" s="152" t="str">
        <f>IF('Year 1 Budget'!C110="","",'Year 1 Budget'!C110)</f>
        <v/>
      </c>
      <c r="D110" s="219">
        <f>'Year 1 Budget'!D110</f>
        <v>0</v>
      </c>
      <c r="E110" s="221">
        <f t="shared" si="3"/>
        <v>0</v>
      </c>
      <c r="G110" s="146"/>
      <c r="H110" s="147">
        <f t="shared" si="2"/>
        <v>0</v>
      </c>
    </row>
    <row r="111" spans="2:8" x14ac:dyDescent="0.45">
      <c r="B111" s="152" t="str">
        <f>IF('Year 1 Budget'!B111="","",'Year 1 Budget'!B111)</f>
        <v/>
      </c>
      <c r="C111" s="152" t="str">
        <f>IF('Year 1 Budget'!C111="","",'Year 1 Budget'!C111)</f>
        <v/>
      </c>
      <c r="D111" s="219">
        <f>'Year 1 Budget'!D111</f>
        <v>0</v>
      </c>
      <c r="E111" s="221">
        <f t="shared" si="3"/>
        <v>0</v>
      </c>
      <c r="G111" s="146"/>
      <c r="H111" s="147">
        <f t="shared" si="2"/>
        <v>0</v>
      </c>
    </row>
    <row r="112" spans="2:8" x14ac:dyDescent="0.45">
      <c r="B112" s="152" t="str">
        <f>IF('Year 1 Budget'!B112="","",'Year 1 Budget'!B112)</f>
        <v/>
      </c>
      <c r="C112" s="152" t="str">
        <f>IF('Year 1 Budget'!C112="","",'Year 1 Budget'!C112)</f>
        <v/>
      </c>
      <c r="D112" s="219">
        <f>'Year 1 Budget'!D112</f>
        <v>0</v>
      </c>
      <c r="E112" s="222">
        <f t="shared" si="3"/>
        <v>0</v>
      </c>
      <c r="G112" s="146"/>
      <c r="H112" s="147">
        <f t="shared" si="2"/>
        <v>0</v>
      </c>
    </row>
    <row r="113" spans="1:8" x14ac:dyDescent="0.45">
      <c r="B113" s="152" t="str">
        <f>IF('Year 1 Budget'!B113="","",'Year 1 Budget'!B113)</f>
        <v/>
      </c>
      <c r="C113" s="152" t="str">
        <f>IF('Year 1 Budget'!C113="","",'Year 1 Budget'!C113)</f>
        <v/>
      </c>
      <c r="D113" s="219">
        <f>'Year 1 Budget'!D113</f>
        <v>0</v>
      </c>
      <c r="E113" s="221">
        <f t="shared" si="3"/>
        <v>0</v>
      </c>
      <c r="G113" s="146"/>
      <c r="H113" s="147">
        <f t="shared" si="2"/>
        <v>0</v>
      </c>
    </row>
    <row r="114" spans="1:8" x14ac:dyDescent="0.45">
      <c r="B114" s="152" t="str">
        <f>IF('Year 1 Budget'!B114="","",'Year 1 Budget'!B114)</f>
        <v/>
      </c>
      <c r="C114" s="152" t="str">
        <f>IF('Year 1 Budget'!C114="","",'Year 1 Budget'!C114)</f>
        <v/>
      </c>
      <c r="D114" s="219">
        <f>'Year 1 Budget'!D114</f>
        <v>0</v>
      </c>
      <c r="E114" s="221">
        <f t="shared" si="3"/>
        <v>0</v>
      </c>
      <c r="G114" s="146"/>
      <c r="H114" s="147">
        <f t="shared" si="2"/>
        <v>0</v>
      </c>
    </row>
    <row r="115" spans="1:8" x14ac:dyDescent="0.45">
      <c r="B115" s="152" t="str">
        <f>IF('Year 1 Budget'!B115="","",'Year 1 Budget'!B115)</f>
        <v/>
      </c>
      <c r="C115" s="152" t="str">
        <f>IF('Year 1 Budget'!C115="","",'Year 1 Budget'!C115)</f>
        <v/>
      </c>
      <c r="D115" s="219">
        <f>'Year 1 Budget'!D115</f>
        <v>0</v>
      </c>
      <c r="E115" s="221">
        <f t="shared" si="3"/>
        <v>0</v>
      </c>
      <c r="G115" s="146"/>
      <c r="H115" s="147">
        <f t="shared" si="2"/>
        <v>0</v>
      </c>
    </row>
    <row r="116" spans="1:8" x14ac:dyDescent="0.45">
      <c r="B116" s="152" t="str">
        <f>IF('Year 1 Budget'!B116="","",'Year 1 Budget'!B116)</f>
        <v/>
      </c>
      <c r="C116" s="152" t="str">
        <f>IF('Year 1 Budget'!C116="","",'Year 1 Budget'!C116)</f>
        <v/>
      </c>
      <c r="D116" s="219">
        <f>'Year 1 Budget'!D116</f>
        <v>0</v>
      </c>
      <c r="E116" s="221">
        <f t="shared" si="3"/>
        <v>0</v>
      </c>
      <c r="G116" s="146"/>
      <c r="H116" s="147">
        <f t="shared" si="2"/>
        <v>0</v>
      </c>
    </row>
    <row r="117" spans="1:8" x14ac:dyDescent="0.45">
      <c r="B117" s="152" t="str">
        <f>IF('Year 1 Budget'!B117="","",'Year 1 Budget'!B117)</f>
        <v/>
      </c>
      <c r="C117" s="152" t="str">
        <f>IF('Year 1 Budget'!C117="","",'Year 1 Budget'!C117)</f>
        <v/>
      </c>
      <c r="D117" s="219">
        <f>'Year 1 Budget'!D117</f>
        <v>0</v>
      </c>
      <c r="E117" s="221">
        <f t="shared" si="3"/>
        <v>0</v>
      </c>
      <c r="G117" s="146"/>
      <c r="H117" s="147">
        <f t="shared" si="2"/>
        <v>0</v>
      </c>
    </row>
    <row r="118" spans="1:8" x14ac:dyDescent="0.45">
      <c r="B118" s="152" t="str">
        <f>IF('Year 1 Budget'!B118="","",'Year 1 Budget'!B118)</f>
        <v/>
      </c>
      <c r="C118" s="152" t="str">
        <f>IF('Year 1 Budget'!C118="","",'Year 1 Budget'!C118)</f>
        <v/>
      </c>
      <c r="D118" s="219">
        <f>'Year 1 Budget'!D118</f>
        <v>0</v>
      </c>
      <c r="E118" s="221">
        <f t="shared" si="3"/>
        <v>0</v>
      </c>
      <c r="G118" s="146"/>
      <c r="H118" s="147">
        <f t="shared" si="2"/>
        <v>0</v>
      </c>
    </row>
    <row r="119" spans="1:8" x14ac:dyDescent="0.45">
      <c r="B119" s="152" t="str">
        <f>IF('Year 1 Budget'!B119="","",'Year 1 Budget'!B119)</f>
        <v/>
      </c>
      <c r="C119" s="152" t="str">
        <f>IF('Year 1 Budget'!C119="","",'Year 1 Budget'!C119)</f>
        <v/>
      </c>
      <c r="D119" s="219">
        <f>'Year 1 Budget'!D119</f>
        <v>0</v>
      </c>
      <c r="E119" s="221">
        <f t="shared" si="3"/>
        <v>0</v>
      </c>
      <c r="G119" s="146"/>
      <c r="H119" s="147">
        <f t="shared" si="2"/>
        <v>0</v>
      </c>
    </row>
    <row r="120" spans="1:8" x14ac:dyDescent="0.45">
      <c r="B120" s="152" t="str">
        <f>IF('Year 1 Budget'!B120="","",'Year 1 Budget'!B120)</f>
        <v/>
      </c>
      <c r="C120" s="152" t="str">
        <f>IF('Year 1 Budget'!C120="","",'Year 1 Budget'!C120)</f>
        <v/>
      </c>
      <c r="D120" s="219">
        <f>'Year 1 Budget'!D120</f>
        <v>0</v>
      </c>
      <c r="E120" s="221">
        <f t="shared" si="3"/>
        <v>0</v>
      </c>
      <c r="G120" s="146"/>
      <c r="H120" s="147">
        <f t="shared" si="2"/>
        <v>0</v>
      </c>
    </row>
    <row r="121" spans="1:8" ht="17" thickBot="1" x14ac:dyDescent="0.5">
      <c r="B121" s="152" t="str">
        <f>IF('Year 1 Budget'!B121="","",'Year 1 Budget'!B121)</f>
        <v/>
      </c>
      <c r="C121" s="152" t="str">
        <f>IF('Year 1 Budget'!C121="","",'Year 1 Budget'!C121)</f>
        <v/>
      </c>
      <c r="D121" s="219">
        <f>'Year 1 Budget'!D121</f>
        <v>0</v>
      </c>
      <c r="E121" s="223">
        <f t="shared" si="3"/>
        <v>0</v>
      </c>
      <c r="G121" s="146"/>
      <c r="H121" s="147">
        <f t="shared" si="2"/>
        <v>0</v>
      </c>
    </row>
    <row r="122" spans="1:8" ht="17.5" x14ac:dyDescent="0.45">
      <c r="A122" s="148"/>
      <c r="B122" s="512"/>
      <c r="C122" s="512"/>
      <c r="D122" s="512"/>
      <c r="E122" s="512"/>
      <c r="F122" s="512"/>
    </row>
    <row r="123" spans="1:8" x14ac:dyDescent="0.45">
      <c r="B123" s="149"/>
    </row>
    <row r="124" spans="1:8" ht="14.15" customHeight="1" x14ac:dyDescent="0.45">
      <c r="C124" s="150"/>
      <c r="D124" s="428"/>
      <c r="E124" s="428"/>
      <c r="F124" s="428"/>
    </row>
    <row r="125" spans="1:8" x14ac:dyDescent="0.45">
      <c r="C125" s="150"/>
      <c r="D125" s="428"/>
      <c r="E125" s="428"/>
      <c r="F125" s="428"/>
    </row>
    <row r="127" spans="1:8" x14ac:dyDescent="0.45">
      <c r="B127" s="151"/>
    </row>
  </sheetData>
  <sheetProtection algorithmName="SHA-512" hashValue="6be9ffU0TUwkzNV61sYG5KJMK7d5mA1w73wN29ma+8G3BEcakq2O8BYDybNWomKRC2bQdDqvGywcjFh2gdZ5Iw==" saltValue="z1XcC9mCSvSVQ0gFh8f9tQ==" spinCount="100000" sheet="1" objects="1" scenarios="1" selectLockedCells="1" selectUnlockedCells="1"/>
  <mergeCells count="42">
    <mergeCell ref="D125:F125"/>
    <mergeCell ref="B27:C27"/>
    <mergeCell ref="E27:F27"/>
    <mergeCell ref="B28:F28"/>
    <mergeCell ref="B80:F80"/>
    <mergeCell ref="B122:F122"/>
    <mergeCell ref="D124:F124"/>
    <mergeCell ref="B26:C26"/>
    <mergeCell ref="D26:F26"/>
    <mergeCell ref="B20:C20"/>
    <mergeCell ref="D20:F20"/>
    <mergeCell ref="B21:C21"/>
    <mergeCell ref="D21:F21"/>
    <mergeCell ref="B22:C22"/>
    <mergeCell ref="D22:F22"/>
    <mergeCell ref="D23:F23"/>
    <mergeCell ref="B24:C24"/>
    <mergeCell ref="D24:F24"/>
    <mergeCell ref="B25:C25"/>
    <mergeCell ref="D25:F25"/>
    <mergeCell ref="B17:C17"/>
    <mergeCell ref="D17:F17"/>
    <mergeCell ref="B18:C18"/>
    <mergeCell ref="D18:F18"/>
    <mergeCell ref="B19:C19"/>
    <mergeCell ref="D19:F19"/>
    <mergeCell ref="B1:C1"/>
    <mergeCell ref="B2:F3"/>
    <mergeCell ref="J2:K2"/>
    <mergeCell ref="J4:K16"/>
    <mergeCell ref="C5:D5"/>
    <mergeCell ref="E5:F5"/>
    <mergeCell ref="C6:F6"/>
    <mergeCell ref="B8:F8"/>
    <mergeCell ref="D9:E9"/>
    <mergeCell ref="B11:F11"/>
    <mergeCell ref="B12:C12"/>
    <mergeCell ref="D12:F12"/>
    <mergeCell ref="C14:F14"/>
    <mergeCell ref="B15:F15"/>
    <mergeCell ref="B16:C16"/>
    <mergeCell ref="D16:F16"/>
  </mergeCells>
  <conditionalFormatting sqref="B82:E121">
    <cfRule type="expression" dxfId="27" priority="1">
      <formula>$G82="Removed"</formula>
    </cfRule>
    <cfRule type="expression" dxfId="26" priority="2">
      <formula>$G82="Added"</formula>
    </cfRule>
    <cfRule type="expression" dxfId="25" priority="3">
      <formula>$G82="Change Made"</formula>
    </cfRule>
  </conditionalFormatting>
  <conditionalFormatting sqref="B30:G79">
    <cfRule type="expression" dxfId="24" priority="9">
      <formula>$G30="Removed"</formula>
    </cfRule>
    <cfRule type="expression" dxfId="23" priority="10">
      <formula>$G30="Added"</formula>
    </cfRule>
    <cfRule type="expression" dxfId="22" priority="11">
      <formula>$G30="Change Made"</formula>
    </cfRule>
  </conditionalFormatting>
  <conditionalFormatting sqref="D24:F24">
    <cfRule type="expression" dxfId="21" priority="12">
      <formula>$D$24&gt;$D$23</formula>
    </cfRule>
  </conditionalFormatting>
  <conditionalFormatting sqref="D26:F26">
    <cfRule type="cellIs" dxfId="20" priority="4" operator="greaterThan">
      <formula>$D$12</formula>
    </cfRule>
    <cfRule type="cellIs" dxfId="19" priority="5" operator="lessThan">
      <formula>$D$12</formula>
    </cfRule>
  </conditionalFormatting>
  <conditionalFormatting sqref="G82:G121">
    <cfRule type="expression" dxfId="18" priority="6">
      <formula>$G82="Removed"</formula>
    </cfRule>
    <cfRule type="expression" dxfId="17" priority="7">
      <formula>$G82="Added"</formula>
    </cfRule>
    <cfRule type="expression" dxfId="16" priority="8">
      <formula>$G82="Change Made"</formula>
    </cfRule>
  </conditionalFormatting>
  <dataValidations count="4">
    <dataValidation type="list" allowBlank="1" showInputMessage="1" showErrorMessage="1" prompt="Entering your County name in this cell will Auto-populate the rest of the program sheets in this workbook." sqref="C7" xr:uid="{634740A4-41AE-4D88-A393-D8A9905C4978}">
      <formula1>#REF!</formula1>
    </dataValidation>
    <dataValidation type="list" allowBlank="1" showInputMessage="1" showErrorMessage="1" sqref="B47:B78" xr:uid="{561356AB-F2F3-4114-A15F-D0621FCEAB9D}">
      <formula1>#REF!</formula1>
    </dataValidation>
    <dataValidation type="list" allowBlank="1" showInputMessage="1" showErrorMessage="1" sqref="G30:G79 G82:G121" xr:uid="{238A5FAC-4D64-4362-A8F2-E95D4D3C7A2F}">
      <formula1>"Change Made, Added, Removed"</formula1>
    </dataValidation>
    <dataValidation allowBlank="1" showInputMessage="1" showErrorMessage="1" prompt="Enter Program Name. " sqref="C14:F14" xr:uid="{4D03EF09-82A8-45EA-9709-A8F0FD09D87B}"/>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2ABBD-A7C3-4DE9-B540-5A5827E44767}">
  <sheetPr>
    <tabColor theme="0" tint="-0.499984740745262"/>
  </sheetPr>
  <dimension ref="A1:S127"/>
  <sheetViews>
    <sheetView topLeftCell="A30" workbookViewId="0">
      <selection activeCell="M7" sqref="M7"/>
    </sheetView>
  </sheetViews>
  <sheetFormatPr defaultColWidth="9.1796875" defaultRowHeight="16.5" x14ac:dyDescent="0.45"/>
  <cols>
    <col min="1" max="1" width="1.81640625" style="72" customWidth="1"/>
    <col min="2" max="2" width="32.453125" style="72" customWidth="1"/>
    <col min="3" max="3" width="49.1796875" style="72" customWidth="1"/>
    <col min="4" max="4" width="13.1796875" style="72" bestFit="1" customWidth="1"/>
    <col min="5" max="5" width="12" style="72" customWidth="1"/>
    <col min="6" max="6" width="12.81640625" style="72" customWidth="1"/>
    <col min="7" max="7" width="12.453125" style="72" hidden="1" customWidth="1"/>
    <col min="8" max="8" width="17.81640625" style="72" hidden="1" customWidth="1"/>
    <col min="9" max="9" width="9.1796875" style="72"/>
    <col min="10" max="10" width="43" style="72" customWidth="1"/>
    <col min="11" max="11" width="19.54296875" style="72" customWidth="1"/>
    <col min="12" max="13" width="9.1796875" style="72"/>
    <col min="14" max="14" width="9.26953125" style="72" customWidth="1"/>
    <col min="15" max="15" width="9.1796875" style="72"/>
    <col min="16" max="16" width="15.1796875" style="72" hidden="1" customWidth="1"/>
    <col min="17" max="17" width="13.1796875" style="72" hidden="1" customWidth="1"/>
    <col min="18" max="16384" width="9.1796875" style="72"/>
  </cols>
  <sheetData>
    <row r="1" spans="2:19" ht="21.5" thickBot="1" x14ac:dyDescent="0.6">
      <c r="B1" s="429" t="s">
        <v>104</v>
      </c>
      <c r="C1" s="429"/>
      <c r="D1" s="74" t="s">
        <v>40</v>
      </c>
      <c r="E1" s="75">
        <f>'Allocation Sheet'!F3</f>
        <v>0.15</v>
      </c>
      <c r="F1" s="76"/>
    </row>
    <row r="2" spans="2:19" ht="16.5" customHeight="1" x14ac:dyDescent="0.45">
      <c r="B2" s="455" t="s">
        <v>35</v>
      </c>
      <c r="C2" s="456"/>
      <c r="D2" s="456"/>
      <c r="E2" s="456"/>
      <c r="F2" s="457"/>
      <c r="J2" s="461" t="s">
        <v>347</v>
      </c>
      <c r="K2" s="462"/>
      <c r="P2" s="123" t="s">
        <v>214</v>
      </c>
      <c r="Q2" s="124" t="s">
        <v>7</v>
      </c>
    </row>
    <row r="3" spans="2:19" ht="17" thickBot="1" x14ac:dyDescent="0.5">
      <c r="B3" s="458"/>
      <c r="C3" s="459"/>
      <c r="D3" s="459"/>
      <c r="E3" s="459"/>
      <c r="F3" s="460"/>
      <c r="J3" s="125" t="s">
        <v>348</v>
      </c>
      <c r="K3" s="126">
        <f>'Allocation Sheet'!D10</f>
        <v>4890254</v>
      </c>
      <c r="P3" s="127" t="s">
        <v>76</v>
      </c>
      <c r="Q3" s="128">
        <f t="array" ref="Q3:Q5">SUMIF($B$12:$C$12,$P$3:$P$5,$D$12:$F$12)</f>
        <v>0</v>
      </c>
      <c r="R3" s="129"/>
      <c r="S3" s="129"/>
    </row>
    <row r="4" spans="2:19" ht="14.25" customHeight="1" x14ac:dyDescent="0.45">
      <c r="J4" s="463" t="s">
        <v>415</v>
      </c>
      <c r="K4" s="464"/>
      <c r="P4" s="127" t="s">
        <v>77</v>
      </c>
      <c r="Q4" s="128">
        <v>0</v>
      </c>
    </row>
    <row r="5" spans="2:19" ht="14.9" customHeight="1" x14ac:dyDescent="0.45">
      <c r="B5" s="90" t="s">
        <v>17</v>
      </c>
      <c r="C5" s="467" t="s">
        <v>212</v>
      </c>
      <c r="D5" s="467"/>
      <c r="E5" s="468" t="str">
        <f>'Allocation Sheet'!D9</f>
        <v>2027-28</v>
      </c>
      <c r="F5" s="468"/>
      <c r="J5" s="465"/>
      <c r="K5" s="466"/>
      <c r="P5" s="127" t="s">
        <v>78</v>
      </c>
      <c r="Q5" s="128">
        <v>0</v>
      </c>
    </row>
    <row r="6" spans="2:19" ht="15" customHeight="1" x14ac:dyDescent="0.45">
      <c r="B6" s="90" t="s">
        <v>18</v>
      </c>
      <c r="C6" s="467" t="str">
        <f>IF('Allocation Sheet'!C7="","",'Allocation Sheet'!C7)</f>
        <v>ALAMEDA</v>
      </c>
      <c r="D6" s="467"/>
      <c r="E6" s="467"/>
      <c r="F6" s="467"/>
      <c r="J6" s="465"/>
      <c r="K6" s="466"/>
      <c r="P6" s="130"/>
      <c r="Q6" s="129"/>
    </row>
    <row r="7" spans="2:19" x14ac:dyDescent="0.45">
      <c r="B7" s="79"/>
      <c r="C7" s="87"/>
      <c r="D7" s="88"/>
      <c r="E7" s="88"/>
      <c r="F7" s="89"/>
      <c r="J7" s="465"/>
      <c r="K7" s="466"/>
      <c r="P7" s="130"/>
      <c r="Q7" s="129"/>
    </row>
    <row r="8" spans="2:19" ht="14.9" hidden="1" customHeight="1" x14ac:dyDescent="0.45">
      <c r="B8" s="469" t="s">
        <v>208</v>
      </c>
      <c r="C8" s="470"/>
      <c r="D8" s="470"/>
      <c r="E8" s="470"/>
      <c r="F8" s="471"/>
      <c r="J8" s="465"/>
      <c r="K8" s="466"/>
    </row>
    <row r="9" spans="2:19" ht="14.9" hidden="1" customHeight="1" x14ac:dyDescent="0.45">
      <c r="B9" s="77" t="s">
        <v>205</v>
      </c>
      <c r="C9" s="78"/>
      <c r="D9" s="440" t="s">
        <v>194</v>
      </c>
      <c r="E9" s="441"/>
      <c r="F9" s="68"/>
      <c r="J9" s="465"/>
      <c r="K9" s="466"/>
    </row>
    <row r="10" spans="2:19" ht="29.25" customHeight="1" thickBot="1" x14ac:dyDescent="0.5">
      <c r="B10" s="79"/>
      <c r="C10" s="80"/>
      <c r="D10" s="80"/>
      <c r="E10" s="80"/>
      <c r="F10" s="80"/>
      <c r="J10" s="465"/>
      <c r="K10" s="466"/>
    </row>
    <row r="11" spans="2:19" ht="18" thickBot="1" x14ac:dyDescent="0.5">
      <c r="B11" s="472" t="s">
        <v>89</v>
      </c>
      <c r="C11" s="473"/>
      <c r="D11" s="473"/>
      <c r="E11" s="473"/>
      <c r="F11" s="474"/>
      <c r="J11" s="465"/>
      <c r="K11" s="466"/>
      <c r="Q11" s="129"/>
    </row>
    <row r="12" spans="2:19" x14ac:dyDescent="0.45">
      <c r="B12" s="475" t="s">
        <v>410</v>
      </c>
      <c r="C12" s="476"/>
      <c r="D12" s="477">
        <f>'Allocation Sheet'!D15</f>
        <v>2288361</v>
      </c>
      <c r="E12" s="478"/>
      <c r="F12" s="479"/>
      <c r="J12" s="465"/>
      <c r="K12" s="466"/>
    </row>
    <row r="13" spans="2:19" ht="17" thickBot="1" x14ac:dyDescent="0.5">
      <c r="B13" s="81"/>
      <c r="C13" s="82"/>
      <c r="J13" s="465"/>
      <c r="K13" s="466"/>
      <c r="L13" s="131"/>
    </row>
    <row r="14" spans="2:19" ht="16.5" customHeight="1" thickBot="1" x14ac:dyDescent="0.5">
      <c r="B14" s="83" t="s">
        <v>21</v>
      </c>
      <c r="C14" s="480" t="s">
        <v>260</v>
      </c>
      <c r="D14" s="481"/>
      <c r="E14" s="481"/>
      <c r="F14" s="482"/>
      <c r="J14" s="465"/>
      <c r="K14" s="466"/>
    </row>
    <row r="15" spans="2:19" ht="20" x14ac:dyDescent="0.55000000000000004">
      <c r="B15" s="483" t="s">
        <v>8</v>
      </c>
      <c r="C15" s="484"/>
      <c r="D15" s="484"/>
      <c r="E15" s="484"/>
      <c r="F15" s="485"/>
      <c r="J15" s="465"/>
      <c r="K15" s="466"/>
    </row>
    <row r="16" spans="2:19" x14ac:dyDescent="0.45">
      <c r="B16" s="486" t="s">
        <v>9</v>
      </c>
      <c r="C16" s="487"/>
      <c r="D16" s="488" t="s">
        <v>10</v>
      </c>
      <c r="E16" s="488"/>
      <c r="F16" s="489"/>
      <c r="J16" s="465"/>
      <c r="K16" s="466"/>
    </row>
    <row r="17" spans="2:11" x14ac:dyDescent="0.45">
      <c r="B17" s="490" t="s">
        <v>27</v>
      </c>
      <c r="C17" s="491"/>
      <c r="D17" s="492">
        <f>SUMIF($B$30:$B$79,$B17,$H$30:$H$79)</f>
        <v>0</v>
      </c>
      <c r="E17" s="493"/>
      <c r="F17" s="494"/>
      <c r="J17" s="132" t="s">
        <v>349</v>
      </c>
      <c r="K17" s="133" t="str">
        <f>E5</f>
        <v>2027-28</v>
      </c>
    </row>
    <row r="18" spans="2:11" x14ac:dyDescent="0.45">
      <c r="B18" s="490" t="s">
        <v>24</v>
      </c>
      <c r="C18" s="491"/>
      <c r="D18" s="492">
        <f>SUMIF($B$82:$B$121,$B18,$H$82:$H$121)</f>
        <v>2288361</v>
      </c>
      <c r="E18" s="493"/>
      <c r="F18" s="494"/>
      <c r="J18" s="134" t="s">
        <v>27</v>
      </c>
      <c r="K18" s="155">
        <f>'Year 2 Budget'!K18</f>
        <v>0</v>
      </c>
    </row>
    <row r="19" spans="2:11" x14ac:dyDescent="0.45">
      <c r="B19" s="490" t="s">
        <v>0</v>
      </c>
      <c r="C19" s="491"/>
      <c r="D19" s="495">
        <f>SUMIF($B$82:$B$121,$B19,$E$82:$E$121)</f>
        <v>0</v>
      </c>
      <c r="E19" s="496"/>
      <c r="F19" s="497"/>
      <c r="J19" s="134" t="s">
        <v>261</v>
      </c>
      <c r="K19" s="155">
        <f>'Year 2 Budget'!K19</f>
        <v>0</v>
      </c>
    </row>
    <row r="20" spans="2:11" x14ac:dyDescent="0.45">
      <c r="B20" s="490" t="s">
        <v>25</v>
      </c>
      <c r="C20" s="491"/>
      <c r="D20" s="495">
        <f>SUMIF($B$82:$B$121,$B20,$E$82:$E$121)</f>
        <v>0</v>
      </c>
      <c r="E20" s="496"/>
      <c r="F20" s="497"/>
      <c r="J20" s="134" t="s">
        <v>0</v>
      </c>
      <c r="K20" s="155">
        <f>'Year 2 Budget'!K20</f>
        <v>0</v>
      </c>
    </row>
    <row r="21" spans="2:11" x14ac:dyDescent="0.45">
      <c r="B21" s="490" t="s">
        <v>1</v>
      </c>
      <c r="C21" s="491"/>
      <c r="D21" s="495">
        <f>SUMIF($B$82:$B$121,$B21,$E$82:$E$121)</f>
        <v>0</v>
      </c>
      <c r="E21" s="496"/>
      <c r="F21" s="497"/>
      <c r="J21" s="134" t="s">
        <v>25</v>
      </c>
      <c r="K21" s="155">
        <f>'Year 2 Budget'!K21</f>
        <v>0</v>
      </c>
    </row>
    <row r="22" spans="2:11" x14ac:dyDescent="0.45">
      <c r="B22" s="490" t="s">
        <v>26</v>
      </c>
      <c r="C22" s="491"/>
      <c r="D22" s="495">
        <f>SUMIF($B$82:$B$121,$B22,$E$82:$E$121)</f>
        <v>0</v>
      </c>
      <c r="E22" s="496"/>
      <c r="F22" s="497"/>
      <c r="J22" s="134" t="s">
        <v>1</v>
      </c>
      <c r="K22" s="155">
        <f>'Year 2 Budget'!K22</f>
        <v>0</v>
      </c>
    </row>
    <row r="23" spans="2:11" x14ac:dyDescent="0.45">
      <c r="B23" s="84"/>
      <c r="C23" s="85" t="s">
        <v>55</v>
      </c>
      <c r="D23" s="502">
        <f>SUM(D17:F22)*E1</f>
        <v>343254.14999999997</v>
      </c>
      <c r="E23" s="503"/>
      <c r="F23" s="504"/>
      <c r="J23" s="134" t="s">
        <v>26</v>
      </c>
      <c r="K23" s="155">
        <f>'Year 2 Budget'!K23</f>
        <v>0</v>
      </c>
    </row>
    <row r="24" spans="2:11" x14ac:dyDescent="0.45">
      <c r="B24" s="505" t="s">
        <v>39</v>
      </c>
      <c r="C24" s="506"/>
      <c r="D24" s="495">
        <f>SUMIF($B$82:$B$121,$B24,$E$82:$E$121)</f>
        <v>0</v>
      </c>
      <c r="E24" s="496"/>
      <c r="F24" s="497"/>
      <c r="J24" s="134" t="s">
        <v>39</v>
      </c>
      <c r="K24" s="155">
        <f>'Year 2 Budget'!K24</f>
        <v>0</v>
      </c>
    </row>
    <row r="25" spans="2:11" ht="17" thickBot="1" x14ac:dyDescent="0.5">
      <c r="B25" s="490" t="s">
        <v>49</v>
      </c>
      <c r="C25" s="491"/>
      <c r="D25" s="495">
        <f>SUMIF($B$82:$B$121,$B25,$E$82:$E$121)</f>
        <v>0</v>
      </c>
      <c r="E25" s="496"/>
      <c r="F25" s="497"/>
      <c r="J25" s="134" t="s">
        <v>262</v>
      </c>
      <c r="K25" s="155">
        <f>'Year 2 Budget'!K25</f>
        <v>0</v>
      </c>
    </row>
    <row r="26" spans="2:11" ht="20.5" thickBot="1" x14ac:dyDescent="0.6">
      <c r="B26" s="498" t="s">
        <v>36</v>
      </c>
      <c r="C26" s="499"/>
      <c r="D26" s="500">
        <f>SUM(D17:F25)-D23</f>
        <v>2288361</v>
      </c>
      <c r="E26" s="500"/>
      <c r="F26" s="501"/>
      <c r="J26" s="135" t="s">
        <v>263</v>
      </c>
      <c r="K26" s="136">
        <f>SUM(K18:K25)</f>
        <v>0</v>
      </c>
    </row>
    <row r="27" spans="2:11" ht="17.5" x14ac:dyDescent="0.45">
      <c r="B27" s="436"/>
      <c r="C27" s="436"/>
      <c r="D27" s="86"/>
      <c r="E27" s="507"/>
      <c r="F27" s="507"/>
    </row>
    <row r="28" spans="2:11" ht="18" thickBot="1" x14ac:dyDescent="0.5">
      <c r="B28" s="508" t="s">
        <v>29</v>
      </c>
      <c r="C28" s="508"/>
      <c r="D28" s="508"/>
      <c r="E28" s="508"/>
      <c r="F28" s="508"/>
      <c r="G28" s="137"/>
    </row>
    <row r="29" spans="2:11" ht="17" thickBot="1" x14ac:dyDescent="0.5">
      <c r="B29" s="69" t="s">
        <v>9</v>
      </c>
      <c r="C29" s="70" t="s">
        <v>11</v>
      </c>
      <c r="D29" s="70" t="s">
        <v>22</v>
      </c>
      <c r="E29" s="70" t="s">
        <v>23</v>
      </c>
      <c r="F29" s="71" t="s">
        <v>7</v>
      </c>
      <c r="G29" s="138" t="s">
        <v>82</v>
      </c>
      <c r="H29" s="139" t="s">
        <v>238</v>
      </c>
    </row>
    <row r="30" spans="2:11" ht="14.15" customHeight="1" x14ac:dyDescent="0.45">
      <c r="B30" s="152" t="str">
        <f>IF('Year 2 Budget'!B26="","",'Year 2 Budget'!B26)</f>
        <v/>
      </c>
      <c r="C30" s="152" t="str">
        <f>IF('Year 2 Budget'!C26="","",'Year 2 Budget'!C26)</f>
        <v/>
      </c>
      <c r="D30" s="216">
        <f>'Year 2 Budget'!D26</f>
        <v>0</v>
      </c>
      <c r="E30" s="217">
        <f>'Year 2 Budget'!E26</f>
        <v>0</v>
      </c>
      <c r="F30" s="218">
        <f>ROUND(($D30*$E30),2)</f>
        <v>0</v>
      </c>
      <c r="G30" s="140"/>
      <c r="H30" s="141">
        <f>IF(G30="Removed", 0, F30)</f>
        <v>0</v>
      </c>
    </row>
    <row r="31" spans="2:11" ht="14.15" customHeight="1" x14ac:dyDescent="0.45">
      <c r="B31" s="152" t="str">
        <f>IF('Year 2 Budget'!B27="","",'Year 2 Budget'!B27)</f>
        <v/>
      </c>
      <c r="C31" s="152" t="str">
        <f>IF('Year 2 Budget'!C27="","",'Year 2 Budget'!C27)</f>
        <v/>
      </c>
      <c r="D31" s="216">
        <f>'Year 2 Budget'!D27</f>
        <v>0</v>
      </c>
      <c r="E31" s="217">
        <f>'Year 2 Budget'!E27</f>
        <v>0</v>
      </c>
      <c r="F31" s="218">
        <f>ROUND(($D31*$E31),2)</f>
        <v>0</v>
      </c>
      <c r="G31" s="140"/>
      <c r="H31" s="141">
        <f t="shared" ref="H31:H79" si="0">IF(G31="Removed", 0, F31)</f>
        <v>0</v>
      </c>
    </row>
    <row r="32" spans="2:11" ht="14.15" customHeight="1" x14ac:dyDescent="0.45">
      <c r="B32" s="152" t="str">
        <f>IF('Year 2 Budget'!B28="","",'Year 2 Budget'!B28)</f>
        <v/>
      </c>
      <c r="C32" s="152" t="str">
        <f>IF('Year 2 Budget'!C28="","",'Year 2 Budget'!C28)</f>
        <v/>
      </c>
      <c r="D32" s="216">
        <f>'Year 2 Budget'!D28</f>
        <v>0</v>
      </c>
      <c r="E32" s="217">
        <f>'Year 2 Budget'!E28</f>
        <v>0</v>
      </c>
      <c r="F32" s="218">
        <f>ROUND(($D32*$E32),2)</f>
        <v>0</v>
      </c>
      <c r="G32" s="140"/>
      <c r="H32" s="141">
        <f t="shared" si="0"/>
        <v>0</v>
      </c>
    </row>
    <row r="33" spans="2:8" ht="14.15" customHeight="1" x14ac:dyDescent="0.45">
      <c r="B33" s="152" t="str">
        <f>IF('Year 2 Budget'!B29="","",'Year 2 Budget'!B29)</f>
        <v/>
      </c>
      <c r="C33" s="152" t="str">
        <f>IF('Year 2 Budget'!C29="","",'Year 2 Budget'!C29)</f>
        <v/>
      </c>
      <c r="D33" s="216">
        <f>'Year 2 Budget'!D29</f>
        <v>0</v>
      </c>
      <c r="E33" s="217">
        <f>'Year 2 Budget'!E29</f>
        <v>0</v>
      </c>
      <c r="F33" s="218">
        <f t="shared" ref="F33:F79" si="1">ROUND(($D33*$E33),2)</f>
        <v>0</v>
      </c>
      <c r="G33" s="140"/>
      <c r="H33" s="141">
        <f t="shared" si="0"/>
        <v>0</v>
      </c>
    </row>
    <row r="34" spans="2:8" ht="14.15" customHeight="1" x14ac:dyDescent="0.45">
      <c r="B34" s="152" t="str">
        <f>IF('Year 2 Budget'!B30="","",'Year 2 Budget'!B30)</f>
        <v/>
      </c>
      <c r="C34" s="152" t="str">
        <f>IF('Year 2 Budget'!C30="","",'Year 2 Budget'!C30)</f>
        <v/>
      </c>
      <c r="D34" s="216">
        <f>'Year 2 Budget'!D30</f>
        <v>0</v>
      </c>
      <c r="E34" s="217">
        <f>'Year 2 Budget'!E30</f>
        <v>0</v>
      </c>
      <c r="F34" s="218">
        <f t="shared" si="1"/>
        <v>0</v>
      </c>
      <c r="G34" s="140"/>
      <c r="H34" s="141">
        <f t="shared" si="0"/>
        <v>0</v>
      </c>
    </row>
    <row r="35" spans="2:8" ht="14.15" customHeight="1" x14ac:dyDescent="0.45">
      <c r="B35" s="152" t="str">
        <f>IF('Year 2 Budget'!B31="","",'Year 2 Budget'!B31)</f>
        <v/>
      </c>
      <c r="C35" s="152" t="str">
        <f>IF('Year 2 Budget'!C31="","",'Year 2 Budget'!C31)</f>
        <v/>
      </c>
      <c r="D35" s="216">
        <f>'Year 2 Budget'!D31</f>
        <v>0</v>
      </c>
      <c r="E35" s="217">
        <f>'Year 2 Budget'!E31</f>
        <v>0</v>
      </c>
      <c r="F35" s="218">
        <f t="shared" si="1"/>
        <v>0</v>
      </c>
      <c r="G35" s="140"/>
      <c r="H35" s="141">
        <f t="shared" si="0"/>
        <v>0</v>
      </c>
    </row>
    <row r="36" spans="2:8" ht="14.15" customHeight="1" x14ac:dyDescent="0.45">
      <c r="B36" s="152" t="str">
        <f>IF('Year 2 Budget'!B32="","",'Year 2 Budget'!B32)</f>
        <v/>
      </c>
      <c r="C36" s="152" t="str">
        <f>IF('Year 2 Budget'!C32="","",'Year 2 Budget'!C32)</f>
        <v/>
      </c>
      <c r="D36" s="216">
        <f>'Year 2 Budget'!D32</f>
        <v>0</v>
      </c>
      <c r="E36" s="217">
        <f>'Year 2 Budget'!E32</f>
        <v>0</v>
      </c>
      <c r="F36" s="218">
        <f t="shared" si="1"/>
        <v>0</v>
      </c>
      <c r="G36" s="140"/>
      <c r="H36" s="141">
        <f t="shared" si="0"/>
        <v>0</v>
      </c>
    </row>
    <row r="37" spans="2:8" ht="14.15" customHeight="1" x14ac:dyDescent="0.45">
      <c r="B37" s="152" t="str">
        <f>IF('Year 2 Budget'!B33="","",'Year 2 Budget'!B33)</f>
        <v/>
      </c>
      <c r="C37" s="152" t="str">
        <f>IF('Year 2 Budget'!C33="","",'Year 2 Budget'!C33)</f>
        <v/>
      </c>
      <c r="D37" s="216">
        <f>'Year 2 Budget'!D33</f>
        <v>0</v>
      </c>
      <c r="E37" s="217">
        <f>'Year 2 Budget'!E33</f>
        <v>0</v>
      </c>
      <c r="F37" s="218">
        <f t="shared" si="1"/>
        <v>0</v>
      </c>
      <c r="G37" s="140"/>
      <c r="H37" s="141">
        <f t="shared" si="0"/>
        <v>0</v>
      </c>
    </row>
    <row r="38" spans="2:8" ht="14.15" customHeight="1" x14ac:dyDescent="0.45">
      <c r="B38" s="152" t="str">
        <f>IF('Year 2 Budget'!B34="","",'Year 2 Budget'!B34)</f>
        <v/>
      </c>
      <c r="C38" s="152" t="str">
        <f>IF('Year 2 Budget'!C34="","",'Year 2 Budget'!C34)</f>
        <v/>
      </c>
      <c r="D38" s="216">
        <f>'Year 2 Budget'!D34</f>
        <v>0</v>
      </c>
      <c r="E38" s="217">
        <f>'Year 2 Budget'!E34</f>
        <v>0</v>
      </c>
      <c r="F38" s="218">
        <f t="shared" si="1"/>
        <v>0</v>
      </c>
      <c r="G38" s="140"/>
      <c r="H38" s="141">
        <f t="shared" si="0"/>
        <v>0</v>
      </c>
    </row>
    <row r="39" spans="2:8" ht="14.15" customHeight="1" x14ac:dyDescent="0.45">
      <c r="B39" s="152" t="str">
        <f>IF('Year 2 Budget'!B35="","",'Year 2 Budget'!B35)</f>
        <v/>
      </c>
      <c r="C39" s="152" t="str">
        <f>IF('Year 2 Budget'!C35="","",'Year 2 Budget'!C35)</f>
        <v/>
      </c>
      <c r="D39" s="216">
        <f>'Year 2 Budget'!D35</f>
        <v>0</v>
      </c>
      <c r="E39" s="217">
        <f>'Year 2 Budget'!E35</f>
        <v>0</v>
      </c>
      <c r="F39" s="218">
        <f t="shared" si="1"/>
        <v>0</v>
      </c>
      <c r="G39" s="140"/>
      <c r="H39" s="141">
        <f t="shared" si="0"/>
        <v>0</v>
      </c>
    </row>
    <row r="40" spans="2:8" ht="14.15" customHeight="1" x14ac:dyDescent="0.45">
      <c r="B40" s="152" t="str">
        <f>IF('Year 2 Budget'!B36="","",'Year 2 Budget'!B36)</f>
        <v/>
      </c>
      <c r="C40" s="152" t="str">
        <f>IF('Year 2 Budget'!C36="","",'Year 2 Budget'!C36)</f>
        <v/>
      </c>
      <c r="D40" s="216">
        <f>'Year 2 Budget'!D36</f>
        <v>0</v>
      </c>
      <c r="E40" s="217">
        <f>'Year 2 Budget'!E36</f>
        <v>0</v>
      </c>
      <c r="F40" s="218">
        <f t="shared" si="1"/>
        <v>0</v>
      </c>
      <c r="G40" s="140"/>
      <c r="H40" s="141">
        <f t="shared" si="0"/>
        <v>0</v>
      </c>
    </row>
    <row r="41" spans="2:8" ht="14.15" customHeight="1" x14ac:dyDescent="0.45">
      <c r="B41" s="152" t="str">
        <f>IF('Year 2 Budget'!B37="","",'Year 2 Budget'!B37)</f>
        <v/>
      </c>
      <c r="C41" s="152" t="str">
        <f>IF('Year 2 Budget'!C37="","",'Year 2 Budget'!C37)</f>
        <v/>
      </c>
      <c r="D41" s="216">
        <f>'Year 2 Budget'!D37</f>
        <v>0</v>
      </c>
      <c r="E41" s="217">
        <f>'Year 2 Budget'!E37</f>
        <v>0</v>
      </c>
      <c r="F41" s="218">
        <f t="shared" si="1"/>
        <v>0</v>
      </c>
      <c r="G41" s="140"/>
      <c r="H41" s="141">
        <f t="shared" si="0"/>
        <v>0</v>
      </c>
    </row>
    <row r="42" spans="2:8" ht="14.15" customHeight="1" x14ac:dyDescent="0.45">
      <c r="B42" s="152" t="str">
        <f>IF('Year 2 Budget'!B38="","",'Year 2 Budget'!B38)</f>
        <v/>
      </c>
      <c r="C42" s="152" t="str">
        <f>IF('Year 2 Budget'!C38="","",'Year 2 Budget'!C38)</f>
        <v/>
      </c>
      <c r="D42" s="216">
        <f>'Year 2 Budget'!D38</f>
        <v>0</v>
      </c>
      <c r="E42" s="217">
        <f>'Year 2 Budget'!E38</f>
        <v>0</v>
      </c>
      <c r="F42" s="218">
        <f t="shared" si="1"/>
        <v>0</v>
      </c>
      <c r="G42" s="140"/>
      <c r="H42" s="141">
        <f t="shared" si="0"/>
        <v>0</v>
      </c>
    </row>
    <row r="43" spans="2:8" ht="14.15" customHeight="1" x14ac:dyDescent="0.45">
      <c r="B43" s="152" t="str">
        <f>IF('Year 2 Budget'!B39="","",'Year 2 Budget'!B39)</f>
        <v/>
      </c>
      <c r="C43" s="152" t="str">
        <f>IF('Year 2 Budget'!C39="","",'Year 2 Budget'!C39)</f>
        <v/>
      </c>
      <c r="D43" s="216">
        <f>'Year 2 Budget'!D39</f>
        <v>0</v>
      </c>
      <c r="E43" s="217">
        <f>'Year 2 Budget'!E39</f>
        <v>0</v>
      </c>
      <c r="F43" s="218">
        <f t="shared" si="1"/>
        <v>0</v>
      </c>
      <c r="G43" s="140"/>
      <c r="H43" s="141">
        <f t="shared" si="0"/>
        <v>0</v>
      </c>
    </row>
    <row r="44" spans="2:8" ht="14.15" customHeight="1" x14ac:dyDescent="0.45">
      <c r="B44" s="152" t="str">
        <f>IF('Year 2 Budget'!B40="","",'Year 2 Budget'!B40)</f>
        <v/>
      </c>
      <c r="C44" s="152" t="str">
        <f>IF('Year 2 Budget'!C40="","",'Year 2 Budget'!C40)</f>
        <v/>
      </c>
      <c r="D44" s="216">
        <f>'Year 2 Budget'!D40</f>
        <v>0</v>
      </c>
      <c r="E44" s="217">
        <f>'Year 2 Budget'!E40</f>
        <v>0</v>
      </c>
      <c r="F44" s="218">
        <f t="shared" si="1"/>
        <v>0</v>
      </c>
      <c r="G44" s="140"/>
      <c r="H44" s="141">
        <f t="shared" si="0"/>
        <v>0</v>
      </c>
    </row>
    <row r="45" spans="2:8" ht="14.15" customHeight="1" x14ac:dyDescent="0.45">
      <c r="B45" s="152" t="str">
        <f>IF('Year 2 Budget'!B41="","",'Year 2 Budget'!B41)</f>
        <v/>
      </c>
      <c r="C45" s="152" t="str">
        <f>IF('Year 2 Budget'!C41="","",'Year 2 Budget'!C41)</f>
        <v/>
      </c>
      <c r="D45" s="216">
        <f>'Year 2 Budget'!D41</f>
        <v>0</v>
      </c>
      <c r="E45" s="217">
        <f>'Year 2 Budget'!E41</f>
        <v>0</v>
      </c>
      <c r="F45" s="218">
        <f t="shared" si="1"/>
        <v>0</v>
      </c>
      <c r="G45" s="140"/>
      <c r="H45" s="141">
        <f t="shared" si="0"/>
        <v>0</v>
      </c>
    </row>
    <row r="46" spans="2:8" ht="14.15" customHeight="1" x14ac:dyDescent="0.45">
      <c r="B46" s="152" t="str">
        <f>IF('Year 2 Budget'!B42="","",'Year 2 Budget'!B42)</f>
        <v/>
      </c>
      <c r="C46" s="152" t="str">
        <f>IF('Year 2 Budget'!C42="","",'Year 2 Budget'!C42)</f>
        <v/>
      </c>
      <c r="D46" s="216">
        <f>'Year 2 Budget'!D42</f>
        <v>0</v>
      </c>
      <c r="E46" s="217">
        <f>'Year 2 Budget'!E42</f>
        <v>0</v>
      </c>
      <c r="F46" s="218">
        <f t="shared" si="1"/>
        <v>0</v>
      </c>
      <c r="G46" s="140"/>
      <c r="H46" s="141">
        <f t="shared" si="0"/>
        <v>0</v>
      </c>
    </row>
    <row r="47" spans="2:8" ht="14.15" hidden="1" customHeight="1" x14ac:dyDescent="0.45">
      <c r="B47" s="154"/>
      <c r="C47" s="152" t="str">
        <f>IF('Year 2 Budget'!C43="","",'Year 2 Budget'!C43)</f>
        <v/>
      </c>
      <c r="D47" s="216">
        <f>'Year 2 Budget'!D43</f>
        <v>0</v>
      </c>
      <c r="E47" s="217">
        <f>'Year 2 Budget'!E43</f>
        <v>0</v>
      </c>
      <c r="F47" s="218">
        <f t="shared" si="1"/>
        <v>0</v>
      </c>
      <c r="G47" s="140"/>
      <c r="H47" s="141">
        <f t="shared" si="0"/>
        <v>0</v>
      </c>
    </row>
    <row r="48" spans="2:8" ht="14.15" hidden="1" customHeight="1" x14ac:dyDescent="0.45">
      <c r="B48" s="154"/>
      <c r="C48" s="152" t="str">
        <f>IF('Year 2 Budget'!C44="","",'Year 2 Budget'!C44)</f>
        <v/>
      </c>
      <c r="D48" s="216">
        <f>'Year 2 Budget'!D44</f>
        <v>0</v>
      </c>
      <c r="E48" s="217">
        <f>'Year 2 Budget'!E44</f>
        <v>0</v>
      </c>
      <c r="F48" s="218">
        <f t="shared" si="1"/>
        <v>0</v>
      </c>
      <c r="G48" s="140"/>
      <c r="H48" s="141">
        <f t="shared" si="0"/>
        <v>0</v>
      </c>
    </row>
    <row r="49" spans="2:8" ht="14.15" hidden="1" customHeight="1" x14ac:dyDescent="0.45">
      <c r="B49" s="154"/>
      <c r="C49" s="152" t="str">
        <f>IF('Year 2 Budget'!C45="","",'Year 2 Budget'!C45)</f>
        <v/>
      </c>
      <c r="D49" s="216">
        <f>'Year 2 Budget'!D45</f>
        <v>0</v>
      </c>
      <c r="E49" s="217">
        <f>'Year 2 Budget'!E45</f>
        <v>0</v>
      </c>
      <c r="F49" s="218">
        <f t="shared" si="1"/>
        <v>0</v>
      </c>
      <c r="G49" s="140"/>
      <c r="H49" s="141">
        <f t="shared" si="0"/>
        <v>0</v>
      </c>
    </row>
    <row r="50" spans="2:8" ht="14.15" hidden="1" customHeight="1" x14ac:dyDescent="0.45">
      <c r="B50" s="154"/>
      <c r="C50" s="152" t="str">
        <f>IF('Year 2 Budget'!C46="","",'Year 2 Budget'!C46)</f>
        <v/>
      </c>
      <c r="D50" s="216">
        <f>'Year 2 Budget'!D46</f>
        <v>0</v>
      </c>
      <c r="E50" s="217">
        <f>'Year 2 Budget'!E46</f>
        <v>0</v>
      </c>
      <c r="F50" s="218">
        <f t="shared" si="1"/>
        <v>0</v>
      </c>
      <c r="G50" s="140"/>
      <c r="H50" s="141">
        <f t="shared" si="0"/>
        <v>0</v>
      </c>
    </row>
    <row r="51" spans="2:8" ht="14.15" hidden="1" customHeight="1" x14ac:dyDescent="0.45">
      <c r="B51" s="154"/>
      <c r="C51" s="152" t="str">
        <f>IF('Year 2 Budget'!C47="","",'Year 2 Budget'!C47)</f>
        <v/>
      </c>
      <c r="D51" s="216">
        <f>'Year 2 Budget'!D47</f>
        <v>0</v>
      </c>
      <c r="E51" s="217">
        <f>'Year 2 Budget'!E47</f>
        <v>0</v>
      </c>
      <c r="F51" s="218">
        <f t="shared" si="1"/>
        <v>0</v>
      </c>
      <c r="G51" s="140"/>
      <c r="H51" s="141">
        <f t="shared" si="0"/>
        <v>0</v>
      </c>
    </row>
    <row r="52" spans="2:8" ht="14.15" hidden="1" customHeight="1" x14ac:dyDescent="0.45">
      <c r="B52" s="154"/>
      <c r="C52" s="152" t="str">
        <f>IF('Year 2 Budget'!C48="","",'Year 2 Budget'!C48)</f>
        <v/>
      </c>
      <c r="D52" s="216">
        <f>'Year 2 Budget'!D48</f>
        <v>0</v>
      </c>
      <c r="E52" s="217">
        <f>'Year 2 Budget'!E48</f>
        <v>0</v>
      </c>
      <c r="F52" s="218">
        <f t="shared" si="1"/>
        <v>0</v>
      </c>
      <c r="G52" s="140"/>
      <c r="H52" s="141">
        <f t="shared" si="0"/>
        <v>0</v>
      </c>
    </row>
    <row r="53" spans="2:8" ht="14.15" hidden="1" customHeight="1" x14ac:dyDescent="0.45">
      <c r="B53" s="154"/>
      <c r="C53" s="152" t="str">
        <f>IF('Year 2 Budget'!C49="","",'Year 2 Budget'!C49)</f>
        <v/>
      </c>
      <c r="D53" s="216">
        <f>'Year 2 Budget'!D49</f>
        <v>0</v>
      </c>
      <c r="E53" s="217">
        <f>'Year 2 Budget'!E49</f>
        <v>0</v>
      </c>
      <c r="F53" s="218">
        <f t="shared" si="1"/>
        <v>0</v>
      </c>
      <c r="G53" s="140"/>
      <c r="H53" s="141">
        <f t="shared" si="0"/>
        <v>0</v>
      </c>
    </row>
    <row r="54" spans="2:8" ht="14.15" hidden="1" customHeight="1" x14ac:dyDescent="0.45">
      <c r="B54" s="154"/>
      <c r="C54" s="152" t="str">
        <f>IF('Year 2 Budget'!C50="","",'Year 2 Budget'!C50)</f>
        <v/>
      </c>
      <c r="D54" s="216">
        <f>'Year 2 Budget'!D50</f>
        <v>0</v>
      </c>
      <c r="E54" s="217">
        <f>'Year 2 Budget'!E50</f>
        <v>0</v>
      </c>
      <c r="F54" s="218">
        <f t="shared" si="1"/>
        <v>0</v>
      </c>
      <c r="G54" s="140"/>
      <c r="H54" s="141">
        <f t="shared" si="0"/>
        <v>0</v>
      </c>
    </row>
    <row r="55" spans="2:8" ht="14.15" hidden="1" customHeight="1" x14ac:dyDescent="0.45">
      <c r="B55" s="154"/>
      <c r="C55" s="152" t="str">
        <f>IF('Year 2 Budget'!C51="","",'Year 2 Budget'!C51)</f>
        <v/>
      </c>
      <c r="D55" s="216">
        <f>'Year 2 Budget'!D51</f>
        <v>0</v>
      </c>
      <c r="E55" s="217">
        <f>'Year 2 Budget'!E51</f>
        <v>0</v>
      </c>
      <c r="F55" s="218">
        <f t="shared" si="1"/>
        <v>0</v>
      </c>
      <c r="G55" s="140"/>
      <c r="H55" s="141">
        <f t="shared" si="0"/>
        <v>0</v>
      </c>
    </row>
    <row r="56" spans="2:8" ht="14.15" hidden="1" customHeight="1" x14ac:dyDescent="0.45">
      <c r="B56" s="154"/>
      <c r="C56" s="152" t="str">
        <f>IF('Year 2 Budget'!C52="","",'Year 2 Budget'!C52)</f>
        <v/>
      </c>
      <c r="D56" s="216">
        <f>'Year 2 Budget'!D52</f>
        <v>0</v>
      </c>
      <c r="E56" s="217">
        <f>'Year 2 Budget'!E52</f>
        <v>0</v>
      </c>
      <c r="F56" s="218">
        <f t="shared" si="1"/>
        <v>0</v>
      </c>
      <c r="G56" s="140"/>
      <c r="H56" s="141">
        <f t="shared" si="0"/>
        <v>0</v>
      </c>
    </row>
    <row r="57" spans="2:8" ht="14.15" hidden="1" customHeight="1" x14ac:dyDescent="0.45">
      <c r="B57" s="154"/>
      <c r="C57" s="152" t="str">
        <f>IF('Year 2 Budget'!C53="","",'Year 2 Budget'!C53)</f>
        <v/>
      </c>
      <c r="D57" s="216">
        <f>'Year 2 Budget'!D53</f>
        <v>0</v>
      </c>
      <c r="E57" s="217">
        <f>'Year 2 Budget'!E53</f>
        <v>0</v>
      </c>
      <c r="F57" s="218">
        <f t="shared" si="1"/>
        <v>0</v>
      </c>
      <c r="G57" s="140"/>
      <c r="H57" s="141">
        <f t="shared" si="0"/>
        <v>0</v>
      </c>
    </row>
    <row r="58" spans="2:8" ht="14.15" hidden="1" customHeight="1" x14ac:dyDescent="0.45">
      <c r="B58" s="154"/>
      <c r="C58" s="152" t="str">
        <f>IF('Year 2 Budget'!C54="","",'Year 2 Budget'!C54)</f>
        <v/>
      </c>
      <c r="D58" s="216">
        <f>'Year 2 Budget'!D54</f>
        <v>0</v>
      </c>
      <c r="E58" s="217">
        <f>'Year 2 Budget'!E54</f>
        <v>0</v>
      </c>
      <c r="F58" s="218">
        <f t="shared" si="1"/>
        <v>0</v>
      </c>
      <c r="G58" s="140"/>
      <c r="H58" s="141">
        <f t="shared" si="0"/>
        <v>0</v>
      </c>
    </row>
    <row r="59" spans="2:8" ht="14.15" hidden="1" customHeight="1" x14ac:dyDescent="0.45">
      <c r="B59" s="154"/>
      <c r="C59" s="152" t="str">
        <f>IF('Year 2 Budget'!C55="","",'Year 2 Budget'!C55)</f>
        <v/>
      </c>
      <c r="D59" s="216">
        <f>'Year 2 Budget'!D55</f>
        <v>0</v>
      </c>
      <c r="E59" s="217">
        <f>'Year 2 Budget'!E55</f>
        <v>0</v>
      </c>
      <c r="F59" s="218">
        <f t="shared" si="1"/>
        <v>0</v>
      </c>
      <c r="G59" s="140"/>
      <c r="H59" s="141">
        <f t="shared" si="0"/>
        <v>0</v>
      </c>
    </row>
    <row r="60" spans="2:8" ht="14.15" hidden="1" customHeight="1" x14ac:dyDescent="0.45">
      <c r="B60" s="154"/>
      <c r="C60" s="152" t="str">
        <f>IF('Year 2 Budget'!C56="","",'Year 2 Budget'!C56)</f>
        <v/>
      </c>
      <c r="D60" s="216">
        <f>'Year 2 Budget'!D56</f>
        <v>0</v>
      </c>
      <c r="E60" s="217">
        <f>'Year 2 Budget'!E56</f>
        <v>0</v>
      </c>
      <c r="F60" s="218">
        <f t="shared" si="1"/>
        <v>0</v>
      </c>
      <c r="G60" s="140"/>
      <c r="H60" s="141">
        <f t="shared" si="0"/>
        <v>0</v>
      </c>
    </row>
    <row r="61" spans="2:8" ht="14.15" hidden="1" customHeight="1" x14ac:dyDescent="0.45">
      <c r="B61" s="154"/>
      <c r="C61" s="152" t="str">
        <f>IF('Year 2 Budget'!C57="","",'Year 2 Budget'!C57)</f>
        <v/>
      </c>
      <c r="D61" s="216">
        <f>'Year 2 Budget'!D57</f>
        <v>0</v>
      </c>
      <c r="E61" s="217">
        <f>'Year 2 Budget'!E57</f>
        <v>0</v>
      </c>
      <c r="F61" s="218">
        <f t="shared" si="1"/>
        <v>0</v>
      </c>
      <c r="G61" s="140"/>
      <c r="H61" s="141">
        <f t="shared" si="0"/>
        <v>0</v>
      </c>
    </row>
    <row r="62" spans="2:8" ht="14.15" hidden="1" customHeight="1" x14ac:dyDescent="0.45">
      <c r="B62" s="154"/>
      <c r="C62" s="152" t="str">
        <f>IF('Year 2 Budget'!C58="","",'Year 2 Budget'!C58)</f>
        <v/>
      </c>
      <c r="D62" s="216">
        <f>'Year 2 Budget'!D58</f>
        <v>0</v>
      </c>
      <c r="E62" s="217">
        <f>'Year 2 Budget'!E58</f>
        <v>0</v>
      </c>
      <c r="F62" s="218">
        <f t="shared" si="1"/>
        <v>0</v>
      </c>
      <c r="G62" s="140"/>
      <c r="H62" s="141">
        <f t="shared" si="0"/>
        <v>0</v>
      </c>
    </row>
    <row r="63" spans="2:8" ht="14.15" hidden="1" customHeight="1" x14ac:dyDescent="0.45">
      <c r="B63" s="154"/>
      <c r="C63" s="152" t="str">
        <f>IF('Year 2 Budget'!C59="","",'Year 2 Budget'!C59)</f>
        <v/>
      </c>
      <c r="D63" s="216">
        <f>'Year 2 Budget'!D59</f>
        <v>0</v>
      </c>
      <c r="E63" s="217">
        <f>'Year 2 Budget'!E59</f>
        <v>0</v>
      </c>
      <c r="F63" s="218">
        <f t="shared" si="1"/>
        <v>0</v>
      </c>
      <c r="G63" s="140"/>
      <c r="H63" s="141">
        <f t="shared" si="0"/>
        <v>0</v>
      </c>
    </row>
    <row r="64" spans="2:8" ht="14.15" hidden="1" customHeight="1" x14ac:dyDescent="0.45">
      <c r="B64" s="154"/>
      <c r="C64" s="152" t="str">
        <f>IF('Year 2 Budget'!C60="","",'Year 2 Budget'!C60)</f>
        <v/>
      </c>
      <c r="D64" s="216">
        <f>'Year 2 Budget'!D60</f>
        <v>0</v>
      </c>
      <c r="E64" s="217">
        <f>'Year 2 Budget'!E60</f>
        <v>0</v>
      </c>
      <c r="F64" s="218">
        <f t="shared" si="1"/>
        <v>0</v>
      </c>
      <c r="G64" s="140"/>
      <c r="H64" s="141">
        <f t="shared" si="0"/>
        <v>0</v>
      </c>
    </row>
    <row r="65" spans="2:10" ht="14.15" hidden="1" customHeight="1" x14ac:dyDescent="0.45">
      <c r="B65" s="154"/>
      <c r="C65" s="152" t="str">
        <f>IF('Year 2 Budget'!C61="","",'Year 2 Budget'!C61)</f>
        <v/>
      </c>
      <c r="D65" s="216">
        <f>'Year 2 Budget'!D61</f>
        <v>0</v>
      </c>
      <c r="E65" s="217">
        <f>'Year 2 Budget'!E61</f>
        <v>0</v>
      </c>
      <c r="F65" s="218">
        <f t="shared" si="1"/>
        <v>0</v>
      </c>
      <c r="G65" s="140"/>
      <c r="H65" s="141">
        <f t="shared" si="0"/>
        <v>0</v>
      </c>
    </row>
    <row r="66" spans="2:10" ht="14.15" hidden="1" customHeight="1" x14ac:dyDescent="0.45">
      <c r="B66" s="154"/>
      <c r="C66" s="152" t="str">
        <f>IF('Year 2 Budget'!C62="","",'Year 2 Budget'!C62)</f>
        <v/>
      </c>
      <c r="D66" s="216">
        <f>'Year 2 Budget'!D62</f>
        <v>0</v>
      </c>
      <c r="E66" s="217">
        <f>'Year 2 Budget'!E62</f>
        <v>0</v>
      </c>
      <c r="F66" s="218">
        <f t="shared" si="1"/>
        <v>0</v>
      </c>
      <c r="G66" s="140"/>
      <c r="H66" s="141">
        <f t="shared" si="0"/>
        <v>0</v>
      </c>
    </row>
    <row r="67" spans="2:10" ht="14.15" hidden="1" customHeight="1" x14ac:dyDescent="0.45">
      <c r="B67" s="154"/>
      <c r="C67" s="152" t="str">
        <f>IF('Year 2 Budget'!C63="","",'Year 2 Budget'!C63)</f>
        <v/>
      </c>
      <c r="D67" s="216">
        <f>'Year 2 Budget'!D63</f>
        <v>0</v>
      </c>
      <c r="E67" s="217">
        <f>'Year 2 Budget'!E63</f>
        <v>0</v>
      </c>
      <c r="F67" s="218">
        <f t="shared" si="1"/>
        <v>0</v>
      </c>
      <c r="G67" s="140"/>
      <c r="H67" s="141">
        <f t="shared" si="0"/>
        <v>0</v>
      </c>
    </row>
    <row r="68" spans="2:10" ht="14.15" hidden="1" customHeight="1" x14ac:dyDescent="0.45">
      <c r="B68" s="154"/>
      <c r="C68" s="152" t="str">
        <f>IF('Year 2 Budget'!C64="","",'Year 2 Budget'!C64)</f>
        <v/>
      </c>
      <c r="D68" s="216">
        <f>'Year 2 Budget'!D64</f>
        <v>0</v>
      </c>
      <c r="E68" s="217">
        <f>'Year 2 Budget'!E64</f>
        <v>0</v>
      </c>
      <c r="F68" s="218">
        <f t="shared" si="1"/>
        <v>0</v>
      </c>
      <c r="G68" s="140"/>
      <c r="H68" s="141">
        <f t="shared" si="0"/>
        <v>0</v>
      </c>
    </row>
    <row r="69" spans="2:10" ht="14.15" hidden="1" customHeight="1" x14ac:dyDescent="0.45">
      <c r="B69" s="154"/>
      <c r="C69" s="152" t="str">
        <f>IF('Year 2 Budget'!C65="","",'Year 2 Budget'!C65)</f>
        <v/>
      </c>
      <c r="D69" s="216">
        <f>'Year 2 Budget'!D65</f>
        <v>0</v>
      </c>
      <c r="E69" s="217">
        <f>'Year 2 Budget'!E65</f>
        <v>0</v>
      </c>
      <c r="F69" s="218">
        <f t="shared" si="1"/>
        <v>0</v>
      </c>
      <c r="G69" s="140"/>
      <c r="H69" s="141">
        <f t="shared" si="0"/>
        <v>0</v>
      </c>
    </row>
    <row r="70" spans="2:10" ht="14.15" hidden="1" customHeight="1" x14ac:dyDescent="0.45">
      <c r="B70" s="154"/>
      <c r="C70" s="152" t="str">
        <f>IF('Year 2 Budget'!C66="","",'Year 2 Budget'!C66)</f>
        <v/>
      </c>
      <c r="D70" s="216">
        <f>'Year 2 Budget'!D66</f>
        <v>0</v>
      </c>
      <c r="E70" s="217">
        <f>'Year 2 Budget'!E66</f>
        <v>0</v>
      </c>
      <c r="F70" s="218">
        <f t="shared" si="1"/>
        <v>0</v>
      </c>
      <c r="G70" s="140"/>
      <c r="H70" s="141">
        <f t="shared" si="0"/>
        <v>0</v>
      </c>
    </row>
    <row r="71" spans="2:10" ht="14.15" hidden="1" customHeight="1" x14ac:dyDescent="0.45">
      <c r="B71" s="154"/>
      <c r="C71" s="152" t="str">
        <f>IF('Year 2 Budget'!C67="","",'Year 2 Budget'!C67)</f>
        <v/>
      </c>
      <c r="D71" s="216">
        <f>'Year 2 Budget'!D67</f>
        <v>0</v>
      </c>
      <c r="E71" s="217">
        <f>'Year 2 Budget'!E67</f>
        <v>0</v>
      </c>
      <c r="F71" s="218">
        <f t="shared" si="1"/>
        <v>0</v>
      </c>
      <c r="G71" s="140"/>
      <c r="H71" s="141">
        <f t="shared" si="0"/>
        <v>0</v>
      </c>
    </row>
    <row r="72" spans="2:10" ht="14.15" hidden="1" customHeight="1" x14ac:dyDescent="0.45">
      <c r="B72" s="154"/>
      <c r="C72" s="152" t="str">
        <f>IF('Year 2 Budget'!C68="","",'Year 2 Budget'!C68)</f>
        <v/>
      </c>
      <c r="D72" s="216">
        <f>'Year 2 Budget'!D68</f>
        <v>0</v>
      </c>
      <c r="E72" s="217">
        <f>'Year 2 Budget'!E68</f>
        <v>0</v>
      </c>
      <c r="F72" s="218">
        <f t="shared" si="1"/>
        <v>0</v>
      </c>
      <c r="G72" s="140"/>
      <c r="H72" s="141">
        <f t="shared" si="0"/>
        <v>0</v>
      </c>
    </row>
    <row r="73" spans="2:10" ht="14.15" hidden="1" customHeight="1" x14ac:dyDescent="0.45">
      <c r="B73" s="154"/>
      <c r="C73" s="152" t="str">
        <f>IF('Year 2 Budget'!C69="","",'Year 2 Budget'!C69)</f>
        <v/>
      </c>
      <c r="D73" s="216">
        <f>'Year 2 Budget'!D69</f>
        <v>0</v>
      </c>
      <c r="E73" s="217">
        <f>'Year 2 Budget'!E69</f>
        <v>0</v>
      </c>
      <c r="F73" s="218">
        <f t="shared" si="1"/>
        <v>0</v>
      </c>
      <c r="G73" s="140"/>
      <c r="H73" s="141">
        <f t="shared" si="0"/>
        <v>0</v>
      </c>
    </row>
    <row r="74" spans="2:10" ht="14.15" hidden="1" customHeight="1" x14ac:dyDescent="0.45">
      <c r="B74" s="154"/>
      <c r="C74" s="152" t="str">
        <f>IF('Year 2 Budget'!C70="","",'Year 2 Budget'!C70)</f>
        <v/>
      </c>
      <c r="D74" s="216">
        <f>'Year 2 Budget'!D70</f>
        <v>0</v>
      </c>
      <c r="E74" s="217">
        <f>'Year 2 Budget'!E70</f>
        <v>0</v>
      </c>
      <c r="F74" s="218">
        <f t="shared" si="1"/>
        <v>0</v>
      </c>
      <c r="G74" s="140"/>
      <c r="H74" s="141">
        <f t="shared" si="0"/>
        <v>0</v>
      </c>
    </row>
    <row r="75" spans="2:10" ht="14.15" hidden="1" customHeight="1" x14ac:dyDescent="0.45">
      <c r="B75" s="154"/>
      <c r="C75" s="152" t="str">
        <f>IF('Year 2 Budget'!C71="","",'Year 2 Budget'!C71)</f>
        <v/>
      </c>
      <c r="D75" s="216">
        <f>'Year 2 Budget'!D71</f>
        <v>0</v>
      </c>
      <c r="E75" s="217">
        <f>'Year 2 Budget'!E71</f>
        <v>0</v>
      </c>
      <c r="F75" s="218">
        <f t="shared" si="1"/>
        <v>0</v>
      </c>
      <c r="G75" s="140"/>
      <c r="H75" s="141">
        <f t="shared" si="0"/>
        <v>0</v>
      </c>
    </row>
    <row r="76" spans="2:10" ht="14.15" hidden="1" customHeight="1" x14ac:dyDescent="0.45">
      <c r="B76" s="154"/>
      <c r="C76" s="152" t="str">
        <f>IF('Year 2 Budget'!C72="","",'Year 2 Budget'!C72)</f>
        <v/>
      </c>
      <c r="D76" s="216">
        <f>'Year 2 Budget'!D72</f>
        <v>0</v>
      </c>
      <c r="E76" s="217">
        <f>'Year 2 Budget'!E72</f>
        <v>0</v>
      </c>
      <c r="F76" s="218">
        <f t="shared" si="1"/>
        <v>0</v>
      </c>
      <c r="G76" s="140"/>
      <c r="H76" s="141">
        <f t="shared" si="0"/>
        <v>0</v>
      </c>
    </row>
    <row r="77" spans="2:10" ht="14.15" hidden="1" customHeight="1" x14ac:dyDescent="0.45">
      <c r="B77" s="154"/>
      <c r="C77" s="152" t="str">
        <f>IF('Year 2 Budget'!C73="","",'Year 2 Budget'!C73)</f>
        <v/>
      </c>
      <c r="D77" s="216">
        <f>'Year 2 Budget'!D73</f>
        <v>0</v>
      </c>
      <c r="E77" s="217">
        <f>'Year 2 Budget'!E73</f>
        <v>0</v>
      </c>
      <c r="F77" s="218">
        <f t="shared" si="1"/>
        <v>0</v>
      </c>
      <c r="G77" s="140"/>
      <c r="H77" s="141">
        <f t="shared" si="0"/>
        <v>0</v>
      </c>
      <c r="J77" s="72" t="s">
        <v>195</v>
      </c>
    </row>
    <row r="78" spans="2:10" ht="14.15" hidden="1" customHeight="1" x14ac:dyDescent="0.45">
      <c r="B78" s="154"/>
      <c r="C78" s="152" t="str">
        <f>IF('Year 2 Budget'!C74="","",'Year 2 Budget'!C74)</f>
        <v/>
      </c>
      <c r="D78" s="216">
        <f>'Year 2 Budget'!D74</f>
        <v>0</v>
      </c>
      <c r="E78" s="217">
        <f>'Year 2 Budget'!E74</f>
        <v>0</v>
      </c>
      <c r="F78" s="218">
        <f t="shared" si="1"/>
        <v>0</v>
      </c>
      <c r="G78" s="140"/>
      <c r="H78" s="141">
        <f t="shared" si="0"/>
        <v>0</v>
      </c>
    </row>
    <row r="79" spans="2:10" ht="14.15" customHeight="1" x14ac:dyDescent="0.45">
      <c r="B79" s="214" t="s">
        <v>27</v>
      </c>
      <c r="C79" s="215" t="s">
        <v>45</v>
      </c>
      <c r="D79" s="216">
        <f>'Year 2 Budget'!D75</f>
        <v>0</v>
      </c>
      <c r="E79" s="217">
        <f>'Year 2 Budget'!E75</f>
        <v>0</v>
      </c>
      <c r="F79" s="218">
        <f t="shared" si="1"/>
        <v>0</v>
      </c>
      <c r="G79" s="140"/>
      <c r="H79" s="141">
        <f t="shared" si="0"/>
        <v>0</v>
      </c>
    </row>
    <row r="80" spans="2:10" ht="15" customHeight="1" thickBot="1" x14ac:dyDescent="0.5">
      <c r="B80" s="509" t="s">
        <v>30</v>
      </c>
      <c r="C80" s="510"/>
      <c r="D80" s="510"/>
      <c r="E80" s="510"/>
      <c r="F80" s="511"/>
      <c r="G80" s="142"/>
      <c r="H80" s="143"/>
    </row>
    <row r="81" spans="2:9" ht="17" thickBot="1" x14ac:dyDescent="0.5">
      <c r="B81" s="69" t="s">
        <v>9</v>
      </c>
      <c r="C81" s="144" t="s">
        <v>11</v>
      </c>
      <c r="D81" s="70" t="s">
        <v>10</v>
      </c>
      <c r="E81" s="71" t="s">
        <v>7</v>
      </c>
      <c r="G81" s="138" t="s">
        <v>82</v>
      </c>
      <c r="H81" s="145" t="s">
        <v>238</v>
      </c>
    </row>
    <row r="82" spans="2:9" ht="14.15" customHeight="1" x14ac:dyDescent="0.45">
      <c r="B82" s="152" t="str">
        <f>IF('Year 2 Budget'!B79="","",'Year 2 Budget'!B79)</f>
        <v>Consultant/Contract Costs</v>
      </c>
      <c r="C82" s="152" t="str">
        <f>IF('Year 2 Budget'!C79="","",'Year 2 Budget'!C79)</f>
        <v>Roots Community Health Center</v>
      </c>
      <c r="D82" s="219">
        <f>'Year 2 Budget'!D79</f>
        <v>343121</v>
      </c>
      <c r="E82" s="220">
        <f>D82</f>
        <v>343121</v>
      </c>
      <c r="G82" s="146"/>
      <c r="H82" s="147">
        <f t="shared" ref="H82:H121" si="2">IF(G82="Removed", 0, E82)</f>
        <v>343121</v>
      </c>
    </row>
    <row r="83" spans="2:9" ht="14.15" customHeight="1" x14ac:dyDescent="0.45">
      <c r="B83" s="152" t="str">
        <f>IF('Year 2 Budget'!B80="","",'Year 2 Budget'!B80)</f>
        <v>Consultant/Contract Costs</v>
      </c>
      <c r="C83" s="152" t="str">
        <f>IF('Year 2 Budget'!C80="","",'Year 2 Budget'!C80)</f>
        <v>Eden Youth and Family Center</v>
      </c>
      <c r="D83" s="219">
        <f>'Year 2 Budget'!D80</f>
        <v>339610</v>
      </c>
      <c r="E83" s="221">
        <f>D83</f>
        <v>339610</v>
      </c>
      <c r="G83" s="146"/>
      <c r="H83" s="147">
        <f t="shared" si="2"/>
        <v>339610</v>
      </c>
      <c r="I83" s="73"/>
    </row>
    <row r="84" spans="2:9" ht="14.15" customHeight="1" x14ac:dyDescent="0.45">
      <c r="B84" s="152" t="str">
        <f>IF('Year 2 Budget'!B81="","",'Year 2 Budget'!B81)</f>
        <v>Consultant/Contract Costs</v>
      </c>
      <c r="C84" s="152" t="str">
        <f>IF('Year 2 Budget'!C81="","",'Year 2 Budget'!C81)</f>
        <v>Filipino Advocates for Justice</v>
      </c>
      <c r="D84" s="219">
        <f>'Year 2 Budget'!D81</f>
        <v>343122</v>
      </c>
      <c r="E84" s="222">
        <f t="shared" ref="E84:E121" si="3">D84</f>
        <v>343122</v>
      </c>
      <c r="G84" s="146"/>
      <c r="H84" s="147">
        <f t="shared" si="2"/>
        <v>343122</v>
      </c>
    </row>
    <row r="85" spans="2:9" ht="14.15" customHeight="1" x14ac:dyDescent="0.45">
      <c r="B85" s="152" t="str">
        <f>IF('Year 2 Budget'!B82="","",'Year 2 Budget'!B82)</f>
        <v>Consultant/Contract Costs</v>
      </c>
      <c r="C85" s="152" t="str">
        <f>IF('Year 2 Budget'!C82="","",'Year 2 Budget'!C82)</f>
        <v>City Serve of the Tri Valley</v>
      </c>
      <c r="D85" s="219">
        <f>'Year 2 Budget'!D82</f>
        <v>287890</v>
      </c>
      <c r="E85" s="221">
        <f t="shared" si="3"/>
        <v>287890</v>
      </c>
      <c r="G85" s="146"/>
      <c r="H85" s="147">
        <f t="shared" si="2"/>
        <v>287890</v>
      </c>
    </row>
    <row r="86" spans="2:9" ht="14.15" customHeight="1" x14ac:dyDescent="0.45">
      <c r="B86" s="152" t="str">
        <f>IF('Year 2 Budget'!B83="","",'Year 2 Budget'!B83)</f>
        <v>Consultant/Contract Costs</v>
      </c>
      <c r="C86" s="152" t="str">
        <f>IF('Year 2 Budget'!C83="","",'Year 2 Budget'!C83)</f>
        <v>Horizon Services, Inc.</v>
      </c>
      <c r="D86" s="219">
        <f>'Year 2 Budget'!D83</f>
        <v>686728</v>
      </c>
      <c r="E86" s="221">
        <f t="shared" si="3"/>
        <v>686728</v>
      </c>
      <c r="G86" s="146"/>
      <c r="H86" s="147">
        <f t="shared" si="2"/>
        <v>686728</v>
      </c>
    </row>
    <row r="87" spans="2:9" ht="14.15" customHeight="1" x14ac:dyDescent="0.45">
      <c r="B87" s="152" t="str">
        <f>IF('Year 2 Budget'!B84="","",'Year 2 Budget'!B84)</f>
        <v>Consultant/Contract Costs</v>
      </c>
      <c r="C87" s="152" t="str">
        <f>IF('Year 2 Budget'!C84="","",'Year 2 Budget'!C84)</f>
        <v>St. Mary's Center</v>
      </c>
      <c r="D87" s="219">
        <f>'Year 2 Budget'!D84</f>
        <v>287890</v>
      </c>
      <c r="E87" s="221">
        <f t="shared" si="3"/>
        <v>287890</v>
      </c>
      <c r="G87" s="146"/>
      <c r="H87" s="147">
        <f t="shared" si="2"/>
        <v>287890</v>
      </c>
    </row>
    <row r="88" spans="2:9" ht="14.15" customHeight="1" x14ac:dyDescent="0.45">
      <c r="B88" s="152" t="str">
        <f>IF('Year 2 Budget'!B85="","",'Year 2 Budget'!B85)</f>
        <v/>
      </c>
      <c r="C88" s="152" t="str">
        <f>IF('Year 2 Budget'!C85="","",'Year 2 Budget'!C85)</f>
        <v/>
      </c>
      <c r="D88" s="219">
        <f>'Year 2 Budget'!D85</f>
        <v>0</v>
      </c>
      <c r="E88" s="221">
        <f t="shared" si="3"/>
        <v>0</v>
      </c>
      <c r="G88" s="146"/>
      <c r="H88" s="147">
        <f t="shared" si="2"/>
        <v>0</v>
      </c>
    </row>
    <row r="89" spans="2:9" ht="14.15" customHeight="1" x14ac:dyDescent="0.45">
      <c r="B89" s="152" t="str">
        <f>IF('Year 2 Budget'!B86="","",'Year 2 Budget'!B86)</f>
        <v/>
      </c>
      <c r="C89" s="152" t="str">
        <f>IF('Year 2 Budget'!C86="","",'Year 2 Budget'!C86)</f>
        <v/>
      </c>
      <c r="D89" s="219">
        <f>'Year 2 Budget'!D86</f>
        <v>0</v>
      </c>
      <c r="E89" s="221">
        <f t="shared" si="3"/>
        <v>0</v>
      </c>
      <c r="G89" s="146"/>
      <c r="H89" s="147">
        <f t="shared" si="2"/>
        <v>0</v>
      </c>
    </row>
    <row r="90" spans="2:9" ht="14.15" customHeight="1" x14ac:dyDescent="0.45">
      <c r="B90" s="152" t="str">
        <f>IF('Year 2 Budget'!B87="","",'Year 2 Budget'!B87)</f>
        <v/>
      </c>
      <c r="C90" s="152" t="str">
        <f>IF('Year 2 Budget'!C87="","",'Year 2 Budget'!C87)</f>
        <v/>
      </c>
      <c r="D90" s="219">
        <f>'Year 2 Budget'!D87</f>
        <v>0</v>
      </c>
      <c r="E90" s="221">
        <f t="shared" si="3"/>
        <v>0</v>
      </c>
      <c r="G90" s="146"/>
      <c r="H90" s="147">
        <f t="shared" si="2"/>
        <v>0</v>
      </c>
    </row>
    <row r="91" spans="2:9" ht="14.15" customHeight="1" x14ac:dyDescent="0.45">
      <c r="B91" s="152" t="str">
        <f>IF('Year 2 Budget'!B88="","",'Year 2 Budget'!B88)</f>
        <v/>
      </c>
      <c r="C91" s="152" t="str">
        <f>IF('Year 2 Budget'!C88="","",'Year 2 Budget'!C88)</f>
        <v/>
      </c>
      <c r="D91" s="219">
        <f>'Year 2 Budget'!D88</f>
        <v>0</v>
      </c>
      <c r="E91" s="221">
        <f t="shared" si="3"/>
        <v>0</v>
      </c>
      <c r="G91" s="146"/>
      <c r="H91" s="147">
        <f t="shared" si="2"/>
        <v>0</v>
      </c>
    </row>
    <row r="92" spans="2:9" ht="14.15" customHeight="1" x14ac:dyDescent="0.45">
      <c r="B92" s="152" t="str">
        <f>IF('Year 2 Budget'!B89="","",'Year 2 Budget'!B89)</f>
        <v/>
      </c>
      <c r="C92" s="152" t="str">
        <f>IF('Year 2 Budget'!C89="","",'Year 2 Budget'!C89)</f>
        <v/>
      </c>
      <c r="D92" s="219">
        <f>'Year 2 Budget'!D89</f>
        <v>0</v>
      </c>
      <c r="E92" s="221">
        <f t="shared" si="3"/>
        <v>0</v>
      </c>
      <c r="G92" s="146"/>
      <c r="H92" s="147">
        <f t="shared" si="2"/>
        <v>0</v>
      </c>
    </row>
    <row r="93" spans="2:9" ht="14.15" customHeight="1" x14ac:dyDescent="0.45">
      <c r="B93" s="152" t="str">
        <f>IF('Year 2 Budget'!B90="","",'Year 2 Budget'!B90)</f>
        <v/>
      </c>
      <c r="C93" s="152" t="str">
        <f>IF('Year 2 Budget'!C90="","",'Year 2 Budget'!C90)</f>
        <v/>
      </c>
      <c r="D93" s="219">
        <f>'Year 2 Budget'!D90</f>
        <v>0</v>
      </c>
      <c r="E93" s="221">
        <f t="shared" si="3"/>
        <v>0</v>
      </c>
      <c r="G93" s="146"/>
      <c r="H93" s="147">
        <f t="shared" si="2"/>
        <v>0</v>
      </c>
    </row>
    <row r="94" spans="2:9" ht="14.15" customHeight="1" x14ac:dyDescent="0.45">
      <c r="B94" s="152" t="str">
        <f>IF('Year 2 Budget'!B91="","",'Year 2 Budget'!B91)</f>
        <v/>
      </c>
      <c r="C94" s="152" t="str">
        <f>IF('Year 2 Budget'!C91="","",'Year 2 Budget'!C91)</f>
        <v/>
      </c>
      <c r="D94" s="219">
        <f>'Year 2 Budget'!D91</f>
        <v>0</v>
      </c>
      <c r="E94" s="221">
        <f t="shared" si="3"/>
        <v>0</v>
      </c>
      <c r="G94" s="146"/>
      <c r="H94" s="147">
        <f t="shared" si="2"/>
        <v>0</v>
      </c>
    </row>
    <row r="95" spans="2:9" ht="14.15" customHeight="1" x14ac:dyDescent="0.45">
      <c r="B95" s="152" t="str">
        <f>IF('Year 2 Budget'!B92="","",'Year 2 Budget'!B92)</f>
        <v/>
      </c>
      <c r="C95" s="152" t="str">
        <f>IF('Year 2 Budget'!C92="","",'Year 2 Budget'!C92)</f>
        <v/>
      </c>
      <c r="D95" s="219">
        <f>'Year 2 Budget'!D92</f>
        <v>0</v>
      </c>
      <c r="E95" s="221">
        <f t="shared" si="3"/>
        <v>0</v>
      </c>
      <c r="G95" s="146"/>
      <c r="H95" s="147">
        <f t="shared" si="2"/>
        <v>0</v>
      </c>
    </row>
    <row r="96" spans="2:9" ht="14.15" customHeight="1" x14ac:dyDescent="0.45">
      <c r="B96" s="152" t="str">
        <f>IF('Year 2 Budget'!B93="","",'Year 2 Budget'!B93)</f>
        <v/>
      </c>
      <c r="C96" s="152" t="str">
        <f>IF('Year 2 Budget'!C93="","",'Year 2 Budget'!C93)</f>
        <v/>
      </c>
      <c r="D96" s="219">
        <f>'Year 2 Budget'!D93</f>
        <v>0</v>
      </c>
      <c r="E96" s="221">
        <f t="shared" si="3"/>
        <v>0</v>
      </c>
      <c r="G96" s="146"/>
      <c r="H96" s="147">
        <f t="shared" si="2"/>
        <v>0</v>
      </c>
    </row>
    <row r="97" spans="2:8" ht="14.15" customHeight="1" x14ac:dyDescent="0.45">
      <c r="B97" s="152" t="str">
        <f>IF('Year 2 Budget'!B94="","",'Year 2 Budget'!B94)</f>
        <v/>
      </c>
      <c r="C97" s="152" t="str">
        <f>IF('Year 2 Budget'!C94="","",'Year 2 Budget'!C94)</f>
        <v/>
      </c>
      <c r="D97" s="219">
        <f>'Year 2 Budget'!D94</f>
        <v>0</v>
      </c>
      <c r="E97" s="221">
        <f t="shared" si="3"/>
        <v>0</v>
      </c>
      <c r="G97" s="146"/>
      <c r="H97" s="147">
        <f t="shared" si="2"/>
        <v>0</v>
      </c>
    </row>
    <row r="98" spans="2:8" ht="14.15" customHeight="1" x14ac:dyDescent="0.45">
      <c r="B98" s="152" t="str">
        <f>IF('Year 2 Budget'!B95="","",'Year 2 Budget'!B95)</f>
        <v/>
      </c>
      <c r="C98" s="152" t="str">
        <f>IF('Year 2 Budget'!C95="","",'Year 2 Budget'!C95)</f>
        <v/>
      </c>
      <c r="D98" s="219">
        <f>'Year 2 Budget'!D95</f>
        <v>0</v>
      </c>
      <c r="E98" s="221">
        <f t="shared" si="3"/>
        <v>0</v>
      </c>
      <c r="G98" s="146"/>
      <c r="H98" s="147">
        <f t="shared" si="2"/>
        <v>0</v>
      </c>
    </row>
    <row r="99" spans="2:8" ht="14.15" customHeight="1" x14ac:dyDescent="0.45">
      <c r="B99" s="152" t="str">
        <f>IF('Year 2 Budget'!B96="","",'Year 2 Budget'!B96)</f>
        <v/>
      </c>
      <c r="C99" s="152" t="str">
        <f>IF('Year 2 Budget'!C96="","",'Year 2 Budget'!C96)</f>
        <v/>
      </c>
      <c r="D99" s="219">
        <f>'Year 2 Budget'!D96</f>
        <v>0</v>
      </c>
      <c r="E99" s="221">
        <f t="shared" si="3"/>
        <v>0</v>
      </c>
      <c r="G99" s="146"/>
      <c r="H99" s="147">
        <f t="shared" si="2"/>
        <v>0</v>
      </c>
    </row>
    <row r="100" spans="2:8" ht="14.15" customHeight="1" x14ac:dyDescent="0.45">
      <c r="B100" s="152" t="str">
        <f>IF('Year 2 Budget'!B97="","",'Year 2 Budget'!B97)</f>
        <v/>
      </c>
      <c r="C100" s="152" t="str">
        <f>IF('Year 2 Budget'!C97="","",'Year 2 Budget'!C97)</f>
        <v/>
      </c>
      <c r="D100" s="219">
        <f>'Year 2 Budget'!D97</f>
        <v>0</v>
      </c>
      <c r="E100" s="222">
        <f t="shared" si="3"/>
        <v>0</v>
      </c>
      <c r="G100" s="146"/>
      <c r="H100" s="147">
        <f t="shared" si="2"/>
        <v>0</v>
      </c>
    </row>
    <row r="101" spans="2:8" ht="14.15" customHeight="1" x14ac:dyDescent="0.45">
      <c r="B101" s="152" t="str">
        <f>IF('Year 2 Budget'!B98="","",'Year 2 Budget'!B98)</f>
        <v/>
      </c>
      <c r="C101" s="152" t="str">
        <f>IF('Year 2 Budget'!C98="","",'Year 2 Budget'!C98)</f>
        <v/>
      </c>
      <c r="D101" s="219">
        <f>'Year 2 Budget'!D98</f>
        <v>0</v>
      </c>
      <c r="E101" s="221">
        <f t="shared" si="3"/>
        <v>0</v>
      </c>
      <c r="G101" s="146"/>
      <c r="H101" s="147">
        <f t="shared" si="2"/>
        <v>0</v>
      </c>
    </row>
    <row r="102" spans="2:8" ht="14.15" customHeight="1" x14ac:dyDescent="0.45">
      <c r="B102" s="152" t="str">
        <f>IF('Year 2 Budget'!B99="","",'Year 2 Budget'!B99)</f>
        <v/>
      </c>
      <c r="C102" s="152" t="str">
        <f>IF('Year 2 Budget'!C99="","",'Year 2 Budget'!C99)</f>
        <v/>
      </c>
      <c r="D102" s="219">
        <f>'Year 2 Budget'!D99</f>
        <v>0</v>
      </c>
      <c r="E102" s="221">
        <f t="shared" si="3"/>
        <v>0</v>
      </c>
      <c r="G102" s="146"/>
      <c r="H102" s="147">
        <f t="shared" si="2"/>
        <v>0</v>
      </c>
    </row>
    <row r="103" spans="2:8" ht="14.15" customHeight="1" x14ac:dyDescent="0.45">
      <c r="B103" s="152" t="str">
        <f>IF('Year 2 Budget'!B100="","",'Year 2 Budget'!B100)</f>
        <v/>
      </c>
      <c r="C103" s="152" t="str">
        <f>IF('Year 2 Budget'!C100="","",'Year 2 Budget'!C100)</f>
        <v/>
      </c>
      <c r="D103" s="219">
        <f>'Year 2 Budget'!D100</f>
        <v>0</v>
      </c>
      <c r="E103" s="221">
        <f t="shared" si="3"/>
        <v>0</v>
      </c>
      <c r="G103" s="146"/>
      <c r="H103" s="147">
        <f t="shared" si="2"/>
        <v>0</v>
      </c>
    </row>
    <row r="104" spans="2:8" ht="14.15" customHeight="1" x14ac:dyDescent="0.45">
      <c r="B104" s="152" t="str">
        <f>IF('Year 2 Budget'!B101="","",'Year 2 Budget'!B101)</f>
        <v/>
      </c>
      <c r="C104" s="152" t="str">
        <f>IF('Year 2 Budget'!C101="","",'Year 2 Budget'!C101)</f>
        <v/>
      </c>
      <c r="D104" s="219">
        <f>'Year 2 Budget'!D101</f>
        <v>0</v>
      </c>
      <c r="E104" s="221">
        <f t="shared" si="3"/>
        <v>0</v>
      </c>
      <c r="G104" s="146"/>
      <c r="H104" s="147">
        <f t="shared" si="2"/>
        <v>0</v>
      </c>
    </row>
    <row r="105" spans="2:8" ht="14.15" customHeight="1" x14ac:dyDescent="0.45">
      <c r="B105" s="152" t="str">
        <f>IF('Year 2 Budget'!B102="","",'Year 2 Budget'!B102)</f>
        <v/>
      </c>
      <c r="C105" s="152" t="str">
        <f>IF('Year 2 Budget'!C102="","",'Year 2 Budget'!C102)</f>
        <v/>
      </c>
      <c r="D105" s="219">
        <f>'Year 2 Budget'!D102</f>
        <v>0</v>
      </c>
      <c r="E105" s="221">
        <f t="shared" si="3"/>
        <v>0</v>
      </c>
      <c r="G105" s="146"/>
      <c r="H105" s="147">
        <f t="shared" si="2"/>
        <v>0</v>
      </c>
    </row>
    <row r="106" spans="2:8" ht="14.15" customHeight="1" x14ac:dyDescent="0.45">
      <c r="B106" s="152" t="str">
        <f>IF('Year 2 Budget'!B103="","",'Year 2 Budget'!B103)</f>
        <v/>
      </c>
      <c r="C106" s="152" t="str">
        <f>IF('Year 2 Budget'!C103="","",'Year 2 Budget'!C103)</f>
        <v/>
      </c>
      <c r="D106" s="219">
        <f>'Year 2 Budget'!D103</f>
        <v>0</v>
      </c>
      <c r="E106" s="221">
        <f t="shared" si="3"/>
        <v>0</v>
      </c>
      <c r="G106" s="146"/>
      <c r="H106" s="147">
        <f t="shared" si="2"/>
        <v>0</v>
      </c>
    </row>
    <row r="107" spans="2:8" ht="14.15" customHeight="1" x14ac:dyDescent="0.45">
      <c r="B107" s="152" t="str">
        <f>IF('Year 2 Budget'!B104="","",'Year 2 Budget'!B104)</f>
        <v/>
      </c>
      <c r="C107" s="152" t="str">
        <f>IF('Year 2 Budget'!C104="","",'Year 2 Budget'!C104)</f>
        <v/>
      </c>
      <c r="D107" s="219">
        <f>'Year 2 Budget'!D104</f>
        <v>0</v>
      </c>
      <c r="E107" s="222">
        <f t="shared" si="3"/>
        <v>0</v>
      </c>
      <c r="G107" s="146"/>
      <c r="H107" s="147">
        <f t="shared" si="2"/>
        <v>0</v>
      </c>
    </row>
    <row r="108" spans="2:8" ht="14.15" customHeight="1" x14ac:dyDescent="0.45">
      <c r="B108" s="152" t="str">
        <f>IF('Year 2 Budget'!B105="","",'Year 2 Budget'!B105)</f>
        <v/>
      </c>
      <c r="C108" s="152" t="str">
        <f>IF('Year 2 Budget'!C105="","",'Year 2 Budget'!C105)</f>
        <v/>
      </c>
      <c r="D108" s="219">
        <f>'Year 2 Budget'!D105</f>
        <v>0</v>
      </c>
      <c r="E108" s="221">
        <f t="shared" si="3"/>
        <v>0</v>
      </c>
      <c r="G108" s="146"/>
      <c r="H108" s="147">
        <f t="shared" si="2"/>
        <v>0</v>
      </c>
    </row>
    <row r="109" spans="2:8" ht="14.15" customHeight="1" x14ac:dyDescent="0.45">
      <c r="B109" s="152" t="str">
        <f>IF('Year 2 Budget'!B106="","",'Year 2 Budget'!B106)</f>
        <v/>
      </c>
      <c r="C109" s="152" t="str">
        <f>IF('Year 2 Budget'!C106="","",'Year 2 Budget'!C106)</f>
        <v/>
      </c>
      <c r="D109" s="219">
        <f>'Year 2 Budget'!D106</f>
        <v>0</v>
      </c>
      <c r="E109" s="221">
        <f t="shared" si="3"/>
        <v>0</v>
      </c>
      <c r="G109" s="146"/>
      <c r="H109" s="147">
        <f t="shared" si="2"/>
        <v>0</v>
      </c>
    </row>
    <row r="110" spans="2:8" ht="14.15" customHeight="1" x14ac:dyDescent="0.45">
      <c r="B110" s="152" t="str">
        <f>IF('Year 2 Budget'!B107="","",'Year 2 Budget'!B107)</f>
        <v/>
      </c>
      <c r="C110" s="152" t="str">
        <f>IF('Year 2 Budget'!C107="","",'Year 2 Budget'!C107)</f>
        <v/>
      </c>
      <c r="D110" s="219">
        <f>'Year 2 Budget'!D107</f>
        <v>0</v>
      </c>
      <c r="E110" s="221">
        <f t="shared" si="3"/>
        <v>0</v>
      </c>
      <c r="G110" s="146"/>
      <c r="H110" s="147">
        <f t="shared" si="2"/>
        <v>0</v>
      </c>
    </row>
    <row r="111" spans="2:8" ht="14.15" customHeight="1" x14ac:dyDescent="0.45">
      <c r="B111" s="152" t="str">
        <f>IF('Year 2 Budget'!B108="","",'Year 2 Budget'!B108)</f>
        <v/>
      </c>
      <c r="C111" s="152" t="str">
        <f>IF('Year 2 Budget'!C108="","",'Year 2 Budget'!C108)</f>
        <v/>
      </c>
      <c r="D111" s="219">
        <f>'Year 2 Budget'!D108</f>
        <v>0</v>
      </c>
      <c r="E111" s="221">
        <f t="shared" si="3"/>
        <v>0</v>
      </c>
      <c r="G111" s="146"/>
      <c r="H111" s="147">
        <f t="shared" si="2"/>
        <v>0</v>
      </c>
    </row>
    <row r="112" spans="2:8" ht="14.15" customHeight="1" x14ac:dyDescent="0.45">
      <c r="B112" s="152" t="str">
        <f>IF('Year 2 Budget'!B109="","",'Year 2 Budget'!B109)</f>
        <v/>
      </c>
      <c r="C112" s="152" t="str">
        <f>IF('Year 2 Budget'!C109="","",'Year 2 Budget'!C109)</f>
        <v/>
      </c>
      <c r="D112" s="219">
        <f>'Year 2 Budget'!D109</f>
        <v>0</v>
      </c>
      <c r="E112" s="222">
        <f t="shared" si="3"/>
        <v>0</v>
      </c>
      <c r="G112" s="146"/>
      <c r="H112" s="147">
        <f t="shared" si="2"/>
        <v>0</v>
      </c>
    </row>
    <row r="113" spans="1:8" ht="14.15" customHeight="1" x14ac:dyDescent="0.45">
      <c r="B113" s="152" t="str">
        <f>IF('Year 2 Budget'!B110="","",'Year 2 Budget'!B110)</f>
        <v/>
      </c>
      <c r="C113" s="152" t="str">
        <f>IF('Year 2 Budget'!C110="","",'Year 2 Budget'!C110)</f>
        <v/>
      </c>
      <c r="D113" s="219">
        <f>'Year 2 Budget'!D110</f>
        <v>0</v>
      </c>
      <c r="E113" s="221">
        <f t="shared" si="3"/>
        <v>0</v>
      </c>
      <c r="G113" s="146"/>
      <c r="H113" s="147">
        <f t="shared" si="2"/>
        <v>0</v>
      </c>
    </row>
    <row r="114" spans="1:8" ht="14.15" customHeight="1" x14ac:dyDescent="0.45">
      <c r="B114" s="152" t="str">
        <f>IF('Year 2 Budget'!B111="","",'Year 2 Budget'!B111)</f>
        <v/>
      </c>
      <c r="C114" s="152" t="str">
        <f>IF('Year 2 Budget'!C111="","",'Year 2 Budget'!C111)</f>
        <v/>
      </c>
      <c r="D114" s="219">
        <f>'Year 2 Budget'!D111</f>
        <v>0</v>
      </c>
      <c r="E114" s="221">
        <f t="shared" si="3"/>
        <v>0</v>
      </c>
      <c r="G114" s="146"/>
      <c r="H114" s="147">
        <f t="shared" si="2"/>
        <v>0</v>
      </c>
    </row>
    <row r="115" spans="1:8" ht="14.15" customHeight="1" x14ac:dyDescent="0.45">
      <c r="B115" s="152" t="str">
        <f>IF('Year 2 Budget'!B112="","",'Year 2 Budget'!B112)</f>
        <v/>
      </c>
      <c r="C115" s="152" t="str">
        <f>IF('Year 2 Budget'!C112="","",'Year 2 Budget'!C112)</f>
        <v/>
      </c>
      <c r="D115" s="219">
        <f>'Year 2 Budget'!D112</f>
        <v>0</v>
      </c>
      <c r="E115" s="221">
        <f t="shared" si="3"/>
        <v>0</v>
      </c>
      <c r="G115" s="146"/>
      <c r="H115" s="147">
        <f t="shared" si="2"/>
        <v>0</v>
      </c>
    </row>
    <row r="116" spans="1:8" ht="14.15" customHeight="1" x14ac:dyDescent="0.45">
      <c r="B116" s="152" t="str">
        <f>IF('Year 2 Budget'!B113="","",'Year 2 Budget'!B113)</f>
        <v/>
      </c>
      <c r="C116" s="152" t="str">
        <f>IF('Year 2 Budget'!C113="","",'Year 2 Budget'!C113)</f>
        <v/>
      </c>
      <c r="D116" s="219">
        <f>'Year 2 Budget'!D113</f>
        <v>0</v>
      </c>
      <c r="E116" s="221">
        <f t="shared" si="3"/>
        <v>0</v>
      </c>
      <c r="G116" s="146"/>
      <c r="H116" s="147">
        <f t="shared" si="2"/>
        <v>0</v>
      </c>
    </row>
    <row r="117" spans="1:8" ht="14.15" customHeight="1" x14ac:dyDescent="0.45">
      <c r="B117" s="152" t="str">
        <f>IF('Year 2 Budget'!B114="","",'Year 2 Budget'!B114)</f>
        <v/>
      </c>
      <c r="C117" s="152" t="str">
        <f>IF('Year 2 Budget'!C114="","",'Year 2 Budget'!C114)</f>
        <v/>
      </c>
      <c r="D117" s="219">
        <f>'Year 2 Budget'!D114</f>
        <v>0</v>
      </c>
      <c r="E117" s="221">
        <f t="shared" si="3"/>
        <v>0</v>
      </c>
      <c r="G117" s="146"/>
      <c r="H117" s="147">
        <f t="shared" si="2"/>
        <v>0</v>
      </c>
    </row>
    <row r="118" spans="1:8" ht="14.15" customHeight="1" x14ac:dyDescent="0.45">
      <c r="B118" s="152" t="str">
        <f>IF('Year 2 Budget'!B115="","",'Year 2 Budget'!B115)</f>
        <v/>
      </c>
      <c r="C118" s="152" t="str">
        <f>IF('Year 2 Budget'!C115="","",'Year 2 Budget'!C115)</f>
        <v/>
      </c>
      <c r="D118" s="219">
        <f>'Year 2 Budget'!D115</f>
        <v>0</v>
      </c>
      <c r="E118" s="221">
        <f t="shared" si="3"/>
        <v>0</v>
      </c>
      <c r="G118" s="146"/>
      <c r="H118" s="147">
        <f t="shared" si="2"/>
        <v>0</v>
      </c>
    </row>
    <row r="119" spans="1:8" ht="14.15" customHeight="1" x14ac:dyDescent="0.45">
      <c r="B119" s="152" t="str">
        <f>IF('Year 2 Budget'!B116="","",'Year 2 Budget'!B116)</f>
        <v/>
      </c>
      <c r="C119" s="152" t="str">
        <f>IF('Year 2 Budget'!C116="","",'Year 2 Budget'!C116)</f>
        <v/>
      </c>
      <c r="D119" s="219">
        <f>'Year 2 Budget'!D116</f>
        <v>0</v>
      </c>
      <c r="E119" s="221">
        <f t="shared" si="3"/>
        <v>0</v>
      </c>
      <c r="G119" s="146"/>
      <c r="H119" s="147">
        <f t="shared" si="2"/>
        <v>0</v>
      </c>
    </row>
    <row r="120" spans="1:8" ht="14.15" customHeight="1" x14ac:dyDescent="0.45">
      <c r="B120" s="152" t="str">
        <f>IF('Year 2 Budget'!B117="","",'Year 2 Budget'!B117)</f>
        <v/>
      </c>
      <c r="C120" s="152" t="str">
        <f>IF('Year 2 Budget'!C117="","",'Year 2 Budget'!C117)</f>
        <v/>
      </c>
      <c r="D120" s="219">
        <f>'Year 2 Budget'!D117</f>
        <v>0</v>
      </c>
      <c r="E120" s="221">
        <f t="shared" si="3"/>
        <v>0</v>
      </c>
      <c r="G120" s="146"/>
      <c r="H120" s="147">
        <f t="shared" si="2"/>
        <v>0</v>
      </c>
    </row>
    <row r="121" spans="1:8" ht="14.15" customHeight="1" thickBot="1" x14ac:dyDescent="0.5">
      <c r="B121" s="152" t="str">
        <f>IF('Year 2 Budget'!B118="","",'Year 2 Budget'!B118)</f>
        <v/>
      </c>
      <c r="C121" s="152" t="str">
        <f>IF('Year 2 Budget'!C118="","",'Year 2 Budget'!C118)</f>
        <v/>
      </c>
      <c r="D121" s="219">
        <f>'Year 2 Budget'!D118</f>
        <v>0</v>
      </c>
      <c r="E121" s="223">
        <f t="shared" si="3"/>
        <v>0</v>
      </c>
      <c r="G121" s="146"/>
      <c r="H121" s="147">
        <f t="shared" si="2"/>
        <v>0</v>
      </c>
    </row>
    <row r="122" spans="1:8" ht="17.5" x14ac:dyDescent="0.45">
      <c r="A122" s="148"/>
      <c r="B122" s="512"/>
      <c r="C122" s="512"/>
      <c r="D122" s="512"/>
      <c r="E122" s="512"/>
      <c r="F122" s="512"/>
    </row>
    <row r="123" spans="1:8" x14ac:dyDescent="0.45">
      <c r="B123" s="149"/>
    </row>
    <row r="124" spans="1:8" ht="14.15" customHeight="1" x14ac:dyDescent="0.45">
      <c r="C124" s="150"/>
      <c r="D124" s="428"/>
      <c r="E124" s="428"/>
      <c r="F124" s="428"/>
    </row>
    <row r="125" spans="1:8" x14ac:dyDescent="0.45">
      <c r="C125" s="150"/>
      <c r="D125" s="428"/>
      <c r="E125" s="428"/>
      <c r="F125" s="428"/>
    </row>
    <row r="127" spans="1:8" x14ac:dyDescent="0.45">
      <c r="B127" s="151"/>
    </row>
  </sheetData>
  <sheetProtection algorithmName="SHA-512" hashValue="1iC3uYcUyRScpCayfPxhwVZ+/ZQt1pBFaI2klnkbozrFIvBD6pg4x4f/S4ArEGDjITe6Jh9ifTq+veyozNFLHQ==" saltValue="cBhAm/wM+5dYM/wmS97OFA==" spinCount="100000" sheet="1" objects="1" scenarios="1" selectLockedCells="1" selectUnlockedCells="1"/>
  <mergeCells count="42">
    <mergeCell ref="D125:F125"/>
    <mergeCell ref="B27:C27"/>
    <mergeCell ref="E27:F27"/>
    <mergeCell ref="B28:F28"/>
    <mergeCell ref="B80:F80"/>
    <mergeCell ref="B122:F122"/>
    <mergeCell ref="D124:F124"/>
    <mergeCell ref="B26:C26"/>
    <mergeCell ref="D26:F26"/>
    <mergeCell ref="B20:C20"/>
    <mergeCell ref="D20:F20"/>
    <mergeCell ref="B21:C21"/>
    <mergeCell ref="D21:F21"/>
    <mergeCell ref="B22:C22"/>
    <mergeCell ref="D22:F22"/>
    <mergeCell ref="D23:F23"/>
    <mergeCell ref="B24:C24"/>
    <mergeCell ref="D24:F24"/>
    <mergeCell ref="B25:C25"/>
    <mergeCell ref="D25:F25"/>
    <mergeCell ref="B17:C17"/>
    <mergeCell ref="D17:F17"/>
    <mergeCell ref="B18:C18"/>
    <mergeCell ref="D18:F18"/>
    <mergeCell ref="B19:C19"/>
    <mergeCell ref="D19:F19"/>
    <mergeCell ref="B1:C1"/>
    <mergeCell ref="B2:F3"/>
    <mergeCell ref="J2:K2"/>
    <mergeCell ref="J4:K16"/>
    <mergeCell ref="C5:D5"/>
    <mergeCell ref="E5:F5"/>
    <mergeCell ref="C6:F6"/>
    <mergeCell ref="B8:F8"/>
    <mergeCell ref="D9:E9"/>
    <mergeCell ref="B11:F11"/>
    <mergeCell ref="B12:C12"/>
    <mergeCell ref="D12:F12"/>
    <mergeCell ref="C14:F14"/>
    <mergeCell ref="B15:F15"/>
    <mergeCell ref="B16:C16"/>
    <mergeCell ref="D16:F16"/>
  </mergeCells>
  <conditionalFormatting sqref="B82:E121">
    <cfRule type="expression" dxfId="15" priority="1">
      <formula>$G82="Removed"</formula>
    </cfRule>
    <cfRule type="expression" dxfId="14" priority="2">
      <formula>$G82="Added"</formula>
    </cfRule>
    <cfRule type="expression" dxfId="13" priority="3">
      <formula>$G82="Change Made"</formula>
    </cfRule>
  </conditionalFormatting>
  <conditionalFormatting sqref="B30:G79">
    <cfRule type="expression" dxfId="12" priority="4">
      <formula>$G30="Removed"</formula>
    </cfRule>
    <cfRule type="expression" dxfId="11" priority="5">
      <formula>$G30="Added"</formula>
    </cfRule>
    <cfRule type="expression" dxfId="10" priority="6">
      <formula>$G30="Change Made"</formula>
    </cfRule>
  </conditionalFormatting>
  <conditionalFormatting sqref="D24:F24">
    <cfRule type="expression" dxfId="9" priority="15">
      <formula>$D$24&gt;$D$23</formula>
    </cfRule>
  </conditionalFormatting>
  <conditionalFormatting sqref="D26:F26">
    <cfRule type="cellIs" dxfId="8" priority="7" operator="lessThan">
      <formula>$D$12</formula>
    </cfRule>
    <cfRule type="cellIs" dxfId="7" priority="8" operator="greaterThan">
      <formula>$D$12</formula>
    </cfRule>
  </conditionalFormatting>
  <conditionalFormatting sqref="G82:G121">
    <cfRule type="expression" dxfId="6" priority="9">
      <formula>$G82="Removed"</formula>
    </cfRule>
    <cfRule type="expression" dxfId="5" priority="10">
      <formula>$G82="Added"</formula>
    </cfRule>
    <cfRule type="expression" dxfId="4" priority="11">
      <formula>$G82="Change Made"</formula>
    </cfRule>
  </conditionalFormatting>
  <dataValidations count="4">
    <dataValidation type="list" allowBlank="1" showInputMessage="1" showErrorMessage="1" prompt="Entering your County name in this cell will Auto-populate the rest of the program sheets in this workbook." sqref="C7" xr:uid="{EB9AAD1B-A035-43CF-A54B-DC21D565C034}">
      <formula1>#REF!</formula1>
    </dataValidation>
    <dataValidation type="list" allowBlank="1" showInputMessage="1" showErrorMessage="1" sqref="B47:B78" xr:uid="{066BA014-0751-4DDF-A326-59CEE9D8C0D8}">
      <formula1>#REF!</formula1>
    </dataValidation>
    <dataValidation type="list" allowBlank="1" showInputMessage="1" showErrorMessage="1" sqref="G30:G79 G82:G121" xr:uid="{03EB1D2F-78CA-413A-84B2-B8D9AC9EA8E2}">
      <formula1>"Change Made, Added, Removed"</formula1>
    </dataValidation>
    <dataValidation allowBlank="1" showInputMessage="1" showErrorMessage="1" prompt="Enter Program Name. " sqref="C14:F14" xr:uid="{2F582F04-24E9-458D-9308-F486D5E5A97B}"/>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AAEEE6-8DB1-498B-8BBB-94009133BB7E}">
  <sheetPr>
    <tabColor rgb="FFFBFAD1"/>
  </sheetPr>
  <dimension ref="B1:D39"/>
  <sheetViews>
    <sheetView showGridLines="0" workbookViewId="0">
      <selection activeCell="G11" sqref="G11"/>
    </sheetView>
  </sheetViews>
  <sheetFormatPr defaultColWidth="9.1796875" defaultRowHeight="16.5" x14ac:dyDescent="0.45"/>
  <cols>
    <col min="1" max="1" width="3.453125" style="52" customWidth="1"/>
    <col min="2" max="3" width="3.1796875" style="52" customWidth="1"/>
    <col min="4" max="4" width="143.453125" style="54" customWidth="1"/>
    <col min="5" max="16384" width="9.1796875" style="52"/>
  </cols>
  <sheetData>
    <row r="1" spans="2:4" ht="25" x14ac:dyDescent="0.7">
      <c r="B1" s="515" t="s">
        <v>439</v>
      </c>
      <c r="C1" s="515"/>
      <c r="D1" s="515"/>
    </row>
    <row r="2" spans="2:4" ht="15" customHeight="1" x14ac:dyDescent="0.45">
      <c r="B2" s="517" t="s">
        <v>383</v>
      </c>
      <c r="C2" s="517"/>
      <c r="D2" s="517"/>
    </row>
    <row r="3" spans="2:4" ht="36.75" customHeight="1" x14ac:dyDescent="0.45">
      <c r="B3" s="404" t="s">
        <v>416</v>
      </c>
      <c r="C3" s="404"/>
      <c r="D3" s="404"/>
    </row>
    <row r="4" spans="2:4" x14ac:dyDescent="0.45">
      <c r="D4" s="50"/>
    </row>
    <row r="5" spans="2:4" ht="15" customHeight="1" x14ac:dyDescent="0.45">
      <c r="B5" s="516" t="s">
        <v>375</v>
      </c>
      <c r="C5" s="516"/>
      <c r="D5" s="516"/>
    </row>
    <row r="6" spans="2:4" ht="15" customHeight="1" x14ac:dyDescent="0.45">
      <c r="B6" s="104" t="s">
        <v>392</v>
      </c>
      <c r="C6" s="514" t="s">
        <v>421</v>
      </c>
      <c r="D6" s="514"/>
    </row>
    <row r="7" spans="2:4" ht="15" customHeight="1" x14ac:dyDescent="0.45">
      <c r="B7" s="104" t="s">
        <v>392</v>
      </c>
      <c r="C7" s="514" t="s">
        <v>422</v>
      </c>
      <c r="D7" s="514"/>
    </row>
    <row r="8" spans="2:4" ht="33" customHeight="1" x14ac:dyDescent="0.45">
      <c r="B8" s="104" t="s">
        <v>392</v>
      </c>
      <c r="C8" s="514" t="s">
        <v>441</v>
      </c>
      <c r="D8" s="514"/>
    </row>
    <row r="9" spans="2:4" ht="15" customHeight="1" x14ac:dyDescent="0.45">
      <c r="B9" s="104" t="s">
        <v>392</v>
      </c>
      <c r="C9" s="514" t="s">
        <v>417</v>
      </c>
      <c r="D9" s="514"/>
    </row>
    <row r="10" spans="2:4" ht="35.25" customHeight="1" x14ac:dyDescent="0.45">
      <c r="B10" s="104" t="s">
        <v>392</v>
      </c>
      <c r="C10" s="514" t="s">
        <v>423</v>
      </c>
      <c r="D10" s="514"/>
    </row>
    <row r="11" spans="2:4" ht="19.5" customHeight="1" x14ac:dyDescent="0.45">
      <c r="B11" s="104" t="s">
        <v>392</v>
      </c>
      <c r="C11" s="514" t="s">
        <v>438</v>
      </c>
      <c r="D11" s="514"/>
    </row>
    <row r="13" spans="2:4" ht="15" customHeight="1" x14ac:dyDescent="0.45">
      <c r="B13" s="517" t="s">
        <v>424</v>
      </c>
      <c r="C13" s="517"/>
      <c r="D13" s="517"/>
    </row>
    <row r="14" spans="2:4" ht="15" customHeight="1" x14ac:dyDescent="0.45">
      <c r="B14" s="513" t="s">
        <v>425</v>
      </c>
      <c r="C14" s="513"/>
      <c r="D14" s="513"/>
    </row>
    <row r="15" spans="2:4" ht="33" x14ac:dyDescent="0.45">
      <c r="C15" s="104" t="s">
        <v>392</v>
      </c>
      <c r="D15" s="51" t="s">
        <v>427</v>
      </c>
    </row>
    <row r="16" spans="2:4" x14ac:dyDescent="0.45">
      <c r="C16" s="104" t="s">
        <v>392</v>
      </c>
      <c r="D16" s="51" t="s">
        <v>426</v>
      </c>
    </row>
    <row r="17" spans="2:4" x14ac:dyDescent="0.45">
      <c r="D17" s="51"/>
    </row>
    <row r="18" spans="2:4" ht="20.5" x14ac:dyDescent="0.45">
      <c r="B18" s="513" t="s">
        <v>429</v>
      </c>
      <c r="C18" s="513"/>
      <c r="D18" s="513"/>
    </row>
    <row r="19" spans="2:4" x14ac:dyDescent="0.45">
      <c r="C19" s="104" t="s">
        <v>392</v>
      </c>
      <c r="D19" s="51" t="s">
        <v>430</v>
      </c>
    </row>
    <row r="20" spans="2:4" x14ac:dyDescent="0.45">
      <c r="C20" s="104" t="s">
        <v>392</v>
      </c>
      <c r="D20" s="51" t="s">
        <v>428</v>
      </c>
    </row>
    <row r="21" spans="2:4" x14ac:dyDescent="0.45">
      <c r="D21" s="111" t="s">
        <v>418</v>
      </c>
    </row>
    <row r="22" spans="2:4" x14ac:dyDescent="0.45">
      <c r="D22" s="111" t="s">
        <v>419</v>
      </c>
    </row>
    <row r="23" spans="2:4" x14ac:dyDescent="0.45">
      <c r="C23" s="104" t="s">
        <v>392</v>
      </c>
      <c r="D23" s="105" t="s">
        <v>434</v>
      </c>
    </row>
    <row r="24" spans="2:4" x14ac:dyDescent="0.45">
      <c r="C24" s="104" t="s">
        <v>392</v>
      </c>
      <c r="D24" s="105" t="s">
        <v>431</v>
      </c>
    </row>
    <row r="25" spans="2:4" x14ac:dyDescent="0.45">
      <c r="C25" s="104" t="s">
        <v>392</v>
      </c>
      <c r="D25" s="105" t="s">
        <v>432</v>
      </c>
    </row>
    <row r="26" spans="2:4" x14ac:dyDescent="0.45">
      <c r="C26" s="104" t="s">
        <v>392</v>
      </c>
      <c r="D26" s="105" t="s">
        <v>433</v>
      </c>
    </row>
    <row r="27" spans="2:4" ht="66" x14ac:dyDescent="0.45">
      <c r="C27" s="104" t="s">
        <v>392</v>
      </c>
      <c r="D27" s="105" t="s">
        <v>435</v>
      </c>
    </row>
    <row r="28" spans="2:4" x14ac:dyDescent="0.45">
      <c r="C28" s="104"/>
      <c r="D28" s="105"/>
    </row>
    <row r="29" spans="2:4" ht="20.5" x14ac:dyDescent="0.45">
      <c r="B29" s="513" t="s">
        <v>420</v>
      </c>
      <c r="C29" s="513"/>
      <c r="D29" s="513"/>
    </row>
    <row r="30" spans="2:4" ht="34.5" customHeight="1" x14ac:dyDescent="0.45">
      <c r="C30" s="104" t="s">
        <v>392</v>
      </c>
      <c r="D30" s="105" t="s">
        <v>436</v>
      </c>
    </row>
    <row r="31" spans="2:4" x14ac:dyDescent="0.45">
      <c r="C31" s="104" t="s">
        <v>392</v>
      </c>
      <c r="D31" s="51" t="s">
        <v>428</v>
      </c>
    </row>
    <row r="32" spans="2:4" x14ac:dyDescent="0.45">
      <c r="D32" s="111" t="s">
        <v>418</v>
      </c>
    </row>
    <row r="33" spans="3:4" x14ac:dyDescent="0.45">
      <c r="D33" s="111" t="s">
        <v>419</v>
      </c>
    </row>
    <row r="34" spans="3:4" x14ac:dyDescent="0.45">
      <c r="C34" s="104" t="s">
        <v>392</v>
      </c>
      <c r="D34" s="105" t="s">
        <v>437</v>
      </c>
    </row>
    <row r="35" spans="3:4" x14ac:dyDescent="0.45">
      <c r="C35" s="104" t="s">
        <v>392</v>
      </c>
      <c r="D35" s="105" t="s">
        <v>431</v>
      </c>
    </row>
    <row r="36" spans="3:4" x14ac:dyDescent="0.45">
      <c r="C36" s="104" t="s">
        <v>392</v>
      </c>
      <c r="D36" s="105" t="s">
        <v>432</v>
      </c>
    </row>
    <row r="37" spans="3:4" x14ac:dyDescent="0.45">
      <c r="C37" s="104" t="s">
        <v>392</v>
      </c>
      <c r="D37" s="105" t="s">
        <v>433</v>
      </c>
    </row>
    <row r="38" spans="3:4" ht="66" x14ac:dyDescent="0.45">
      <c r="C38" s="104" t="s">
        <v>392</v>
      </c>
      <c r="D38" s="105" t="s">
        <v>435</v>
      </c>
    </row>
    <row r="39" spans="3:4" x14ac:dyDescent="0.45">
      <c r="D39" s="105"/>
    </row>
  </sheetData>
  <sheetProtection algorithmName="SHA-512" hashValue="z6zrGHofUIMBX+QuMow7/0jcWVPsw9TCAdjGndCpbPJyC9uT0/7vPl3xb5V2vVFJwNDwEyOx5mI6pJeebhB8SQ==" saltValue="qxHPadpOGYSwGEyPenCc1Q==" spinCount="100000" sheet="1" objects="1" scenarios="1" selectLockedCells="1" selectUnlockedCells="1"/>
  <mergeCells count="14">
    <mergeCell ref="B18:D18"/>
    <mergeCell ref="B29:D29"/>
    <mergeCell ref="C11:D11"/>
    <mergeCell ref="B1:D1"/>
    <mergeCell ref="C8:D8"/>
    <mergeCell ref="B5:D5"/>
    <mergeCell ref="B3:D3"/>
    <mergeCell ref="B2:D2"/>
    <mergeCell ref="B13:D13"/>
    <mergeCell ref="B14:D14"/>
    <mergeCell ref="C10:D10"/>
    <mergeCell ref="C9:D9"/>
    <mergeCell ref="C7:D7"/>
    <mergeCell ref="C6:D6"/>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E7C31-779A-4C53-B641-0050929BEF26}">
  <sheetPr codeName="Sheet5">
    <tabColor rgb="FFFBFAD1"/>
  </sheetPr>
  <dimension ref="A1:K79"/>
  <sheetViews>
    <sheetView showGridLines="0" zoomScaleNormal="100" workbookViewId="0">
      <selection activeCell="G41" sqref="G41"/>
    </sheetView>
  </sheetViews>
  <sheetFormatPr defaultColWidth="8.81640625" defaultRowHeight="16.5" x14ac:dyDescent="0.45"/>
  <cols>
    <col min="1" max="1" width="29.453125" style="160" bestFit="1" customWidth="1"/>
    <col min="2" max="2" width="15.1796875" style="160" customWidth="1"/>
    <col min="3" max="3" width="17.1796875" style="160" customWidth="1"/>
    <col min="4" max="4" width="22.7265625" style="160" customWidth="1"/>
    <col min="5" max="5" width="17.81640625" style="160" customWidth="1"/>
    <col min="6" max="6" width="18" style="160" customWidth="1"/>
    <col min="7" max="7" width="17.1796875" style="160" customWidth="1"/>
    <col min="8" max="8" width="20.26953125" style="160" customWidth="1"/>
    <col min="9" max="9" width="98.7265625" style="160" customWidth="1"/>
    <col min="10" max="10" width="20.1796875" style="160" customWidth="1"/>
    <col min="11" max="16384" width="8.81640625" style="160"/>
  </cols>
  <sheetData>
    <row r="1" spans="1:11" ht="25" x14ac:dyDescent="0.45">
      <c r="A1" s="527" t="s">
        <v>103</v>
      </c>
      <c r="B1" s="527"/>
      <c r="C1" s="527"/>
      <c r="D1" s="527"/>
      <c r="E1" s="527"/>
      <c r="F1" s="156"/>
      <c r="G1" s="157" t="s">
        <v>104</v>
      </c>
      <c r="H1" s="157"/>
      <c r="I1" s="158">
        <v>1.6</v>
      </c>
      <c r="J1" s="224"/>
      <c r="K1" s="224"/>
    </row>
    <row r="2" spans="1:11" ht="20.5" customHeight="1" x14ac:dyDescent="0.45">
      <c r="A2" s="156"/>
      <c r="B2" s="156"/>
      <c r="C2" s="161"/>
      <c r="D2" s="161"/>
      <c r="E2" s="161"/>
      <c r="F2" s="162"/>
      <c r="G2" s="156"/>
      <c r="H2" s="156"/>
      <c r="I2" s="158"/>
      <c r="J2" s="224"/>
      <c r="K2" s="224"/>
    </row>
    <row r="3" spans="1:11" ht="17.899999999999999" customHeight="1" x14ac:dyDescent="0.45">
      <c r="A3" s="532" t="s">
        <v>105</v>
      </c>
      <c r="B3" s="533"/>
      <c r="C3" s="195" t="s">
        <v>183</v>
      </c>
      <c r="D3" s="164" t="str">
        <f>'Allocation Sheet'!C9</f>
        <v>2026-27</v>
      </c>
      <c r="E3" s="165"/>
      <c r="F3" s="166"/>
      <c r="G3" s="167"/>
      <c r="H3" s="159"/>
      <c r="I3" s="226"/>
      <c r="J3" s="224"/>
      <c r="K3" s="224"/>
    </row>
    <row r="4" spans="1:11" x14ac:dyDescent="0.45">
      <c r="A4" s="534" t="s">
        <v>106</v>
      </c>
      <c r="B4" s="533"/>
      <c r="C4" s="195" t="str">
        <f>'Allocation Sheet'!C7</f>
        <v>ALAMEDA</v>
      </c>
      <c r="D4" s="168" t="s">
        <v>107</v>
      </c>
      <c r="E4" s="196"/>
      <c r="F4" s="169"/>
      <c r="G4" s="170"/>
      <c r="H4" s="226"/>
      <c r="I4" s="226"/>
      <c r="J4" s="227">
        <f>SUM('Year 1 Budget'!F30:F79,'Year 1 Budget'!E82:E121)</f>
        <v>1262508</v>
      </c>
      <c r="K4" s="224"/>
    </row>
    <row r="5" spans="1:11" x14ac:dyDescent="0.45">
      <c r="A5" s="202"/>
      <c r="B5" s="203"/>
      <c r="C5" s="204"/>
      <c r="D5" s="205"/>
      <c r="E5" s="206"/>
      <c r="F5" s="169"/>
      <c r="G5" s="170"/>
      <c r="H5" s="345">
        <f>SUM(H20:H37)</f>
        <v>0</v>
      </c>
      <c r="I5" s="226"/>
      <c r="J5" s="227">
        <f>SUM(H20:H37,H40:H79)</f>
        <v>0</v>
      </c>
      <c r="K5" s="224"/>
    </row>
    <row r="6" spans="1:11" x14ac:dyDescent="0.45">
      <c r="A6" s="539" t="s">
        <v>108</v>
      </c>
      <c r="B6" s="540"/>
      <c r="C6" s="547"/>
      <c r="D6" s="548"/>
      <c r="E6" s="549"/>
      <c r="F6" s="165"/>
      <c r="G6" s="161"/>
      <c r="H6" s="345">
        <f>SUM(H40:H79)</f>
        <v>0</v>
      </c>
      <c r="I6" s="226"/>
      <c r="J6" s="227">
        <f>IF(SUM(J4,J5)=0, B15, SUM(J4,J5))</f>
        <v>1262508</v>
      </c>
      <c r="K6" s="224"/>
    </row>
    <row r="7" spans="1:11" ht="16.5" customHeight="1" x14ac:dyDescent="0.45">
      <c r="A7" s="539" t="s">
        <v>20</v>
      </c>
      <c r="B7" s="540"/>
      <c r="C7" s="547"/>
      <c r="D7" s="548"/>
      <c r="E7" s="549"/>
      <c r="F7" s="171"/>
      <c r="G7" s="161"/>
      <c r="H7" s="347">
        <f>H5+H6</f>
        <v>0</v>
      </c>
      <c r="I7" s="226"/>
      <c r="J7" s="224"/>
      <c r="K7" s="224"/>
    </row>
    <row r="8" spans="1:11" ht="16.5" customHeight="1" x14ac:dyDescent="0.45">
      <c r="A8" s="539" t="s">
        <v>109</v>
      </c>
      <c r="B8" s="540"/>
      <c r="C8" s="544"/>
      <c r="D8" s="545"/>
      <c r="E8" s="546"/>
      <c r="F8" s="171"/>
      <c r="G8" s="172"/>
      <c r="H8" s="349"/>
      <c r="I8" s="226"/>
      <c r="J8" s="224"/>
      <c r="K8" s="224"/>
    </row>
    <row r="9" spans="1:11" x14ac:dyDescent="0.45">
      <c r="A9" s="173"/>
      <c r="B9" s="173"/>
      <c r="C9" s="173"/>
      <c r="D9" s="173"/>
      <c r="E9" s="173"/>
      <c r="F9" s="173"/>
      <c r="G9" s="173"/>
      <c r="H9" s="228"/>
      <c r="I9" s="228"/>
      <c r="J9" s="224"/>
      <c r="K9" s="224"/>
    </row>
    <row r="10" spans="1:11" ht="14.9" customHeight="1" x14ac:dyDescent="0.45">
      <c r="A10" s="541" t="s">
        <v>110</v>
      </c>
      <c r="B10" s="542"/>
      <c r="C10" s="543"/>
      <c r="D10" s="175"/>
      <c r="E10" s="173"/>
      <c r="F10" s="173"/>
      <c r="G10" s="173"/>
      <c r="H10" s="228"/>
      <c r="I10" s="228"/>
    </row>
    <row r="11" spans="1:11" x14ac:dyDescent="0.45">
      <c r="A11" s="163" t="s">
        <v>76</v>
      </c>
      <c r="B11" s="537">
        <f>'Allocation Sheet'!C10</f>
        <v>4890254</v>
      </c>
      <c r="C11" s="538"/>
      <c r="D11" s="177"/>
      <c r="E11" s="173"/>
      <c r="F11" s="173"/>
      <c r="G11" s="173"/>
      <c r="H11" s="228"/>
      <c r="I11" s="228"/>
    </row>
    <row r="12" spans="1:11" ht="16.5" hidden="1" customHeight="1" x14ac:dyDescent="0.45">
      <c r="A12" s="163" t="s">
        <v>77</v>
      </c>
      <c r="B12" s="163"/>
      <c r="C12" s="176">
        <f>'Allocation Sheet'!C11</f>
        <v>1532698</v>
      </c>
      <c r="D12" s="177"/>
      <c r="E12" s="173"/>
      <c r="F12" s="173"/>
      <c r="G12" s="173"/>
      <c r="H12" s="173"/>
      <c r="I12" s="173"/>
    </row>
    <row r="13" spans="1:11" ht="16.5" hidden="1" customHeight="1" x14ac:dyDescent="0.45">
      <c r="A13" s="163" t="s">
        <v>78</v>
      </c>
      <c r="B13" s="163"/>
      <c r="C13" s="176">
        <f>'Allocation Sheet'!C12</f>
        <v>412130</v>
      </c>
      <c r="D13" s="177"/>
      <c r="E13" s="173"/>
      <c r="F13" s="173"/>
      <c r="G13" s="173"/>
      <c r="H13" s="173"/>
      <c r="I13" s="173"/>
    </row>
    <row r="14" spans="1:11" ht="14.9" hidden="1" customHeight="1" x14ac:dyDescent="0.45">
      <c r="A14" s="163" t="s">
        <v>233</v>
      </c>
      <c r="B14" s="163"/>
      <c r="C14" s="176">
        <f>'Allocation Sheet'!C13</f>
        <v>456172.15</v>
      </c>
      <c r="D14" s="177"/>
      <c r="E14" s="192" t="s">
        <v>191</v>
      </c>
      <c r="F14" s="131"/>
      <c r="G14" s="131"/>
      <c r="H14" s="131"/>
      <c r="I14" s="173"/>
    </row>
    <row r="15" spans="1:11" ht="14.9" customHeight="1" x14ac:dyDescent="0.45">
      <c r="A15" s="163" t="s">
        <v>259</v>
      </c>
      <c r="B15" s="537">
        <f>'Allocation Sheet'!C15</f>
        <v>2288361</v>
      </c>
      <c r="C15" s="538"/>
      <c r="D15" s="177"/>
      <c r="E15" s="131"/>
      <c r="F15" s="131"/>
      <c r="G15" s="131"/>
      <c r="H15" s="131"/>
      <c r="I15" s="131"/>
    </row>
    <row r="16" spans="1:11" x14ac:dyDescent="0.45">
      <c r="A16" s="178" t="s">
        <v>111</v>
      </c>
      <c r="B16" s="535">
        <f>'Allocation Sheet'!F3</f>
        <v>0.15</v>
      </c>
      <c r="C16" s="536"/>
      <c r="D16" s="179"/>
      <c r="E16" s="173"/>
      <c r="F16" s="173"/>
      <c r="G16" s="173"/>
      <c r="H16" s="173"/>
      <c r="I16" s="173"/>
    </row>
    <row r="17" spans="1:10" x14ac:dyDescent="0.45">
      <c r="A17" s="180"/>
      <c r="B17" s="180"/>
      <c r="C17" s="180"/>
      <c r="D17" s="180"/>
      <c r="E17" s="173"/>
      <c r="F17" s="173"/>
      <c r="G17" s="173"/>
      <c r="H17" s="173"/>
      <c r="I17" s="173"/>
    </row>
    <row r="18" spans="1:10" ht="25" x14ac:dyDescent="0.7">
      <c r="A18" s="529" t="s">
        <v>112</v>
      </c>
      <c r="B18" s="530"/>
      <c r="C18" s="530"/>
      <c r="D18" s="530"/>
      <c r="E18" s="530"/>
      <c r="F18" s="530"/>
      <c r="G18" s="530"/>
      <c r="H18" s="530"/>
      <c r="I18" s="531"/>
      <c r="J18" s="193"/>
    </row>
    <row r="19" spans="1:10" ht="32" x14ac:dyDescent="0.45">
      <c r="A19" s="207" t="s">
        <v>351</v>
      </c>
      <c r="B19" s="182" t="s">
        <v>354</v>
      </c>
      <c r="C19" s="528" t="s">
        <v>352</v>
      </c>
      <c r="D19" s="528"/>
      <c r="E19" s="528"/>
      <c r="F19" s="182" t="s">
        <v>113</v>
      </c>
      <c r="G19" s="182" t="s">
        <v>114</v>
      </c>
      <c r="H19" s="164" t="s">
        <v>115</v>
      </c>
      <c r="I19" s="164" t="s">
        <v>355</v>
      </c>
      <c r="J19" s="165"/>
    </row>
    <row r="20" spans="1:10" x14ac:dyDescent="0.45">
      <c r="A20" s="197"/>
      <c r="B20" s="197"/>
      <c r="C20" s="521"/>
      <c r="D20" s="522"/>
      <c r="E20" s="523"/>
      <c r="F20" s="183">
        <f>IF(B20="Existing",IFERROR(_xlfn.XLOOKUP(C20,'Year 1 Budget'!C:C,'Year 1 Budget'!F:F,0,0),0),0)</f>
        <v>0</v>
      </c>
      <c r="G20" s="210">
        <v>0</v>
      </c>
      <c r="H20" s="211">
        <f>G20-F20</f>
        <v>0</v>
      </c>
      <c r="I20" s="198"/>
      <c r="J20" s="194"/>
    </row>
    <row r="21" spans="1:10" x14ac:dyDescent="0.45">
      <c r="A21" s="197"/>
      <c r="B21" s="197"/>
      <c r="C21" s="521"/>
      <c r="D21" s="522"/>
      <c r="E21" s="523"/>
      <c r="F21" s="183">
        <f>IF(B21="Existing",IFERROR(_xlfn.XLOOKUP(C21,'Year 1 Budget'!C:C,'Year 1 Budget'!F:F,0,0),0),0)</f>
        <v>0</v>
      </c>
      <c r="G21" s="210">
        <v>0</v>
      </c>
      <c r="H21" s="211">
        <f t="shared" ref="H21:H37" si="0">G21-F21</f>
        <v>0</v>
      </c>
      <c r="I21" s="198"/>
      <c r="J21" s="194"/>
    </row>
    <row r="22" spans="1:10" x14ac:dyDescent="0.45">
      <c r="A22" s="197"/>
      <c r="B22" s="197"/>
      <c r="C22" s="521"/>
      <c r="D22" s="522"/>
      <c r="E22" s="523"/>
      <c r="F22" s="183">
        <f>IF(B22="Existing",IFERROR(_xlfn.XLOOKUP(C22,'Year 1 Budget'!C:C,'Year 1 Budget'!F:F,0,0),0),0)</f>
        <v>0</v>
      </c>
      <c r="G22" s="210">
        <v>0</v>
      </c>
      <c r="H22" s="211">
        <f t="shared" si="0"/>
        <v>0</v>
      </c>
      <c r="I22" s="198"/>
      <c r="J22" s="194"/>
    </row>
    <row r="23" spans="1:10" x14ac:dyDescent="0.45">
      <c r="A23" s="197"/>
      <c r="B23" s="197"/>
      <c r="C23" s="521"/>
      <c r="D23" s="522"/>
      <c r="E23" s="523"/>
      <c r="F23" s="183">
        <f>IF(B23="Existing",IFERROR(_xlfn.XLOOKUP(C23,'Year 1 Budget'!C:C,'Year 1 Budget'!F:F,0,0),0),0)</f>
        <v>0</v>
      </c>
      <c r="G23" s="210">
        <v>0</v>
      </c>
      <c r="H23" s="211">
        <f t="shared" si="0"/>
        <v>0</v>
      </c>
      <c r="I23" s="198"/>
      <c r="J23" s="194"/>
    </row>
    <row r="24" spans="1:10" x14ac:dyDescent="0.45">
      <c r="A24" s="197"/>
      <c r="B24" s="197"/>
      <c r="C24" s="521"/>
      <c r="D24" s="522"/>
      <c r="E24" s="523"/>
      <c r="F24" s="183">
        <f>IF(B24="Existing",IFERROR(_xlfn.XLOOKUP(C24,'Year 1 Budget'!C:C,'Year 1 Budget'!F:F,0,0),0),0)</f>
        <v>0</v>
      </c>
      <c r="G24" s="210">
        <v>0</v>
      </c>
      <c r="H24" s="211">
        <f t="shared" si="0"/>
        <v>0</v>
      </c>
      <c r="I24" s="198"/>
      <c r="J24" s="194"/>
    </row>
    <row r="25" spans="1:10" x14ac:dyDescent="0.45">
      <c r="A25" s="197"/>
      <c r="B25" s="197"/>
      <c r="C25" s="521"/>
      <c r="D25" s="522"/>
      <c r="E25" s="523"/>
      <c r="F25" s="183">
        <f>IF(B25="Existing",IFERROR(_xlfn.XLOOKUP(C25,'Year 1 Budget'!C:C,'Year 1 Budget'!F:F,0,0),0),0)</f>
        <v>0</v>
      </c>
      <c r="G25" s="210">
        <v>0</v>
      </c>
      <c r="H25" s="211">
        <f t="shared" si="0"/>
        <v>0</v>
      </c>
      <c r="I25" s="198"/>
      <c r="J25" s="194"/>
    </row>
    <row r="26" spans="1:10" x14ac:dyDescent="0.45">
      <c r="A26" s="197"/>
      <c r="B26" s="197"/>
      <c r="C26" s="521"/>
      <c r="D26" s="522"/>
      <c r="E26" s="523"/>
      <c r="F26" s="183">
        <f>IF(B26="Existing",IFERROR(_xlfn.XLOOKUP(C26,'Year 1 Budget'!C:C,'Year 1 Budget'!F:F,0,0),0),0)</f>
        <v>0</v>
      </c>
      <c r="G26" s="210">
        <v>0</v>
      </c>
      <c r="H26" s="211">
        <f t="shared" si="0"/>
        <v>0</v>
      </c>
      <c r="I26" s="198"/>
      <c r="J26" s="194"/>
    </row>
    <row r="27" spans="1:10" x14ac:dyDescent="0.45">
      <c r="A27" s="197"/>
      <c r="B27" s="197"/>
      <c r="C27" s="521"/>
      <c r="D27" s="522"/>
      <c r="E27" s="523"/>
      <c r="F27" s="183">
        <f>IF(B27="Existing",IFERROR(_xlfn.XLOOKUP(C27,'Year 1 Budget'!C:C,'Year 1 Budget'!F:F,0,0),0),0)</f>
        <v>0</v>
      </c>
      <c r="G27" s="210">
        <v>0</v>
      </c>
      <c r="H27" s="211">
        <f t="shared" si="0"/>
        <v>0</v>
      </c>
      <c r="I27" s="198"/>
      <c r="J27" s="194"/>
    </row>
    <row r="28" spans="1:10" x14ac:dyDescent="0.45">
      <c r="A28" s="197"/>
      <c r="B28" s="197"/>
      <c r="C28" s="521"/>
      <c r="D28" s="522"/>
      <c r="E28" s="523"/>
      <c r="F28" s="183">
        <f>IF(B28="Existing",IFERROR(_xlfn.XLOOKUP(C28,'Year 1 Budget'!C:C,'Year 1 Budget'!F:F,0,0),0),0)</f>
        <v>0</v>
      </c>
      <c r="G28" s="210">
        <v>0</v>
      </c>
      <c r="H28" s="211">
        <f t="shared" si="0"/>
        <v>0</v>
      </c>
      <c r="I28" s="198"/>
      <c r="J28" s="194"/>
    </row>
    <row r="29" spans="1:10" x14ac:dyDescent="0.45">
      <c r="A29" s="197"/>
      <c r="B29" s="197"/>
      <c r="C29" s="521"/>
      <c r="D29" s="522"/>
      <c r="E29" s="523"/>
      <c r="F29" s="183">
        <f>IF(B29="Existing",IFERROR(_xlfn.XLOOKUP(C29,'Year 1 Budget'!C:C,'Year 1 Budget'!F:F,0,0),0),0)</f>
        <v>0</v>
      </c>
      <c r="G29" s="210">
        <v>0</v>
      </c>
      <c r="H29" s="211">
        <f t="shared" si="0"/>
        <v>0</v>
      </c>
      <c r="I29" s="198"/>
      <c r="J29" s="194"/>
    </row>
    <row r="30" spans="1:10" x14ac:dyDescent="0.45">
      <c r="A30" s="197"/>
      <c r="B30" s="197"/>
      <c r="C30" s="521"/>
      <c r="D30" s="522"/>
      <c r="E30" s="523"/>
      <c r="F30" s="183">
        <f>IF(B30="Existing",IFERROR(_xlfn.XLOOKUP(C30,'Year 1 Budget'!C:C,'Year 1 Budget'!F:F,0,0),0),0)</f>
        <v>0</v>
      </c>
      <c r="G30" s="210">
        <v>0</v>
      </c>
      <c r="H30" s="211">
        <f t="shared" si="0"/>
        <v>0</v>
      </c>
      <c r="I30" s="198"/>
      <c r="J30" s="194"/>
    </row>
    <row r="31" spans="1:10" x14ac:dyDescent="0.45">
      <c r="A31" s="197"/>
      <c r="B31" s="197"/>
      <c r="C31" s="521"/>
      <c r="D31" s="522"/>
      <c r="E31" s="523"/>
      <c r="F31" s="183">
        <f>IF(B31="Existing",IFERROR(_xlfn.XLOOKUP(C31,'Year 1 Budget'!C:C,'Year 1 Budget'!F:F,0,0),0),0)</f>
        <v>0</v>
      </c>
      <c r="G31" s="210">
        <v>0</v>
      </c>
      <c r="H31" s="211">
        <f t="shared" si="0"/>
        <v>0</v>
      </c>
      <c r="I31" s="198"/>
      <c r="J31" s="194"/>
    </row>
    <row r="32" spans="1:10" x14ac:dyDescent="0.45">
      <c r="A32" s="197"/>
      <c r="B32" s="197"/>
      <c r="C32" s="521"/>
      <c r="D32" s="522"/>
      <c r="E32" s="523"/>
      <c r="F32" s="183">
        <f>IF(B32="Existing",IFERROR(_xlfn.XLOOKUP(C32,'Year 1 Budget'!C:C,'Year 1 Budget'!F:F,0,0),0),0)</f>
        <v>0</v>
      </c>
      <c r="G32" s="210">
        <v>0</v>
      </c>
      <c r="H32" s="211">
        <f t="shared" si="0"/>
        <v>0</v>
      </c>
      <c r="I32" s="198"/>
      <c r="J32" s="194"/>
    </row>
    <row r="33" spans="1:10" x14ac:dyDescent="0.45">
      <c r="A33" s="197"/>
      <c r="B33" s="197"/>
      <c r="C33" s="521"/>
      <c r="D33" s="522"/>
      <c r="E33" s="523"/>
      <c r="F33" s="183">
        <f>IF(B33="Existing",IFERROR(_xlfn.XLOOKUP(C33,'Year 1 Budget'!C:C,'Year 1 Budget'!F:F,0,0),0),0)</f>
        <v>0</v>
      </c>
      <c r="G33" s="210">
        <v>0</v>
      </c>
      <c r="H33" s="211">
        <f t="shared" si="0"/>
        <v>0</v>
      </c>
      <c r="I33" s="198"/>
      <c r="J33" s="194"/>
    </row>
    <row r="34" spans="1:10" x14ac:dyDescent="0.45">
      <c r="A34" s="197"/>
      <c r="B34" s="197"/>
      <c r="C34" s="521"/>
      <c r="D34" s="522"/>
      <c r="E34" s="523"/>
      <c r="F34" s="183">
        <f>IF(B34="Existing",IFERROR(_xlfn.XLOOKUP(C34,'Year 1 Budget'!C:C,'Year 1 Budget'!F:F,0,0),0),0)</f>
        <v>0</v>
      </c>
      <c r="G34" s="210">
        <v>0</v>
      </c>
      <c r="H34" s="211">
        <f t="shared" si="0"/>
        <v>0</v>
      </c>
      <c r="I34" s="198"/>
      <c r="J34" s="194"/>
    </row>
    <row r="35" spans="1:10" x14ac:dyDescent="0.45">
      <c r="A35" s="197"/>
      <c r="B35" s="197"/>
      <c r="C35" s="521"/>
      <c r="D35" s="522"/>
      <c r="E35" s="523"/>
      <c r="F35" s="183">
        <f>IF(B35="Existing",IFERROR(_xlfn.XLOOKUP(C35,'Year 1 Budget'!C:C,'Year 1 Budget'!F:F,0,0),0),0)</f>
        <v>0</v>
      </c>
      <c r="G35" s="210">
        <v>0</v>
      </c>
      <c r="H35" s="211">
        <f t="shared" si="0"/>
        <v>0</v>
      </c>
      <c r="I35" s="198"/>
      <c r="J35" s="194"/>
    </row>
    <row r="36" spans="1:10" x14ac:dyDescent="0.45">
      <c r="A36" s="197"/>
      <c r="B36" s="197"/>
      <c r="C36" s="521"/>
      <c r="D36" s="522"/>
      <c r="E36" s="523"/>
      <c r="F36" s="183">
        <f>IF(B36="Existing",IFERROR(_xlfn.XLOOKUP(C36,'Year 1 Budget'!C:C,'Year 1 Budget'!F:F,0,0),0),0)</f>
        <v>0</v>
      </c>
      <c r="G36" s="210">
        <v>0</v>
      </c>
      <c r="H36" s="211">
        <f t="shared" si="0"/>
        <v>0</v>
      </c>
      <c r="I36" s="198"/>
      <c r="J36" s="194"/>
    </row>
    <row r="37" spans="1:10" x14ac:dyDescent="0.45">
      <c r="A37" s="197"/>
      <c r="B37" s="197"/>
      <c r="C37" s="521"/>
      <c r="D37" s="522"/>
      <c r="E37" s="523"/>
      <c r="F37" s="183">
        <f>IF(B37="Existing",IFERROR(_xlfn.XLOOKUP(C37,'Year 1 Budget'!C:C,'Year 1 Budget'!F:F,0,0),0),0)</f>
        <v>0</v>
      </c>
      <c r="G37" s="210">
        <v>0</v>
      </c>
      <c r="H37" s="211">
        <f t="shared" si="0"/>
        <v>0</v>
      </c>
      <c r="I37" s="198"/>
      <c r="J37" s="194"/>
    </row>
    <row r="38" spans="1:10" s="190" customFormat="1" x14ac:dyDescent="0.45">
      <c r="A38" s="184"/>
      <c r="B38" s="184"/>
      <c r="C38" s="185"/>
      <c r="D38" s="185"/>
      <c r="E38" s="185"/>
      <c r="F38" s="186"/>
      <c r="G38" s="187"/>
      <c r="H38" s="188"/>
      <c r="I38" s="189"/>
      <c r="J38" s="189"/>
    </row>
    <row r="39" spans="1:10" ht="33" x14ac:dyDescent="0.45">
      <c r="A39" s="191" t="s">
        <v>350</v>
      </c>
      <c r="B39" s="181" t="s">
        <v>354</v>
      </c>
      <c r="C39" s="524" t="s">
        <v>353</v>
      </c>
      <c r="D39" s="525"/>
      <c r="E39" s="526"/>
      <c r="F39" s="182" t="s">
        <v>113</v>
      </c>
      <c r="G39" s="182" t="s">
        <v>114</v>
      </c>
      <c r="H39" s="164" t="s">
        <v>115</v>
      </c>
      <c r="I39" s="164" t="s">
        <v>116</v>
      </c>
      <c r="J39" s="165"/>
    </row>
    <row r="40" spans="1:10" x14ac:dyDescent="0.45">
      <c r="A40" s="199"/>
      <c r="B40" s="200"/>
      <c r="C40" s="518"/>
      <c r="D40" s="519"/>
      <c r="E40" s="520"/>
      <c r="F40" s="183" cm="1">
        <f t="array" ref="F40">IF(B40="Existing",IFERROR(_xlfn.XLOOKUP(1,('Year 1 Budget'!B:B=A40)*('Year 1 Budget'!C:C=C40),'Year 1 Budget'!E:E,0),0),0)</f>
        <v>0</v>
      </c>
      <c r="G40" s="208">
        <v>0</v>
      </c>
      <c r="H40" s="209">
        <f>G40-F40</f>
        <v>0</v>
      </c>
      <c r="I40" s="201"/>
      <c r="J40" s="194"/>
    </row>
    <row r="41" spans="1:10" x14ac:dyDescent="0.45">
      <c r="A41" s="199"/>
      <c r="B41" s="200"/>
      <c r="C41" s="518"/>
      <c r="D41" s="519"/>
      <c r="E41" s="520"/>
      <c r="F41" s="183" cm="1">
        <f t="array" ref="F41">IF(B41="Existing",IFERROR(_xlfn.XLOOKUP(1,('Year 1 Budget'!B:B=A41)*('Year 1 Budget'!C:C=C41),'Year 1 Budget'!E:E,0),0),0)</f>
        <v>0</v>
      </c>
      <c r="G41" s="208">
        <v>0</v>
      </c>
      <c r="H41" s="209">
        <f t="shared" ref="H41:H79" si="1">G41-F41</f>
        <v>0</v>
      </c>
      <c r="I41" s="201"/>
      <c r="J41" s="194"/>
    </row>
    <row r="42" spans="1:10" x14ac:dyDescent="0.45">
      <c r="A42" s="199"/>
      <c r="B42" s="200"/>
      <c r="C42" s="518"/>
      <c r="D42" s="519"/>
      <c r="E42" s="520"/>
      <c r="F42" s="183" cm="1">
        <f t="array" ref="F42">IF(B42="Existing",IFERROR(_xlfn.XLOOKUP(1,('Year 1 Budget'!B:B=A42)*('Year 1 Budget'!C:C=C42),'Year 1 Budget'!E:E,0),0),0)</f>
        <v>0</v>
      </c>
      <c r="G42" s="208">
        <v>0</v>
      </c>
      <c r="H42" s="209">
        <f t="shared" si="1"/>
        <v>0</v>
      </c>
      <c r="I42" s="201"/>
      <c r="J42" s="194"/>
    </row>
    <row r="43" spans="1:10" x14ac:dyDescent="0.45">
      <c r="A43" s="199"/>
      <c r="B43" s="200"/>
      <c r="C43" s="518"/>
      <c r="D43" s="519"/>
      <c r="E43" s="520"/>
      <c r="F43" s="183" cm="1">
        <f t="array" ref="F43">IF(B43="Existing",IFERROR(_xlfn.XLOOKUP(1,('Year 1 Budget'!B:B=A43)*('Year 1 Budget'!C:C=C43),'Year 1 Budget'!E:E,0),0),0)</f>
        <v>0</v>
      </c>
      <c r="G43" s="208">
        <v>0</v>
      </c>
      <c r="H43" s="209">
        <f t="shared" si="1"/>
        <v>0</v>
      </c>
      <c r="I43" s="201"/>
      <c r="J43" s="194"/>
    </row>
    <row r="44" spans="1:10" x14ac:dyDescent="0.45">
      <c r="A44" s="199"/>
      <c r="B44" s="200"/>
      <c r="C44" s="518"/>
      <c r="D44" s="519"/>
      <c r="E44" s="520"/>
      <c r="F44" s="183" cm="1">
        <f t="array" ref="F44">IF(B44="Existing",IFERROR(_xlfn.XLOOKUP(1,('Year 1 Budget'!B:B=A44)*('Year 1 Budget'!C:C=C44),'Year 1 Budget'!E:E,0),0),0)</f>
        <v>0</v>
      </c>
      <c r="G44" s="208">
        <v>0</v>
      </c>
      <c r="H44" s="209">
        <f t="shared" si="1"/>
        <v>0</v>
      </c>
      <c r="I44" s="201"/>
      <c r="J44" s="194"/>
    </row>
    <row r="45" spans="1:10" x14ac:dyDescent="0.45">
      <c r="A45" s="199"/>
      <c r="B45" s="200"/>
      <c r="C45" s="518"/>
      <c r="D45" s="519"/>
      <c r="E45" s="520"/>
      <c r="F45" s="183" cm="1">
        <f t="array" ref="F45">IF(B45="Existing",IFERROR(_xlfn.XLOOKUP(1,('Year 1 Budget'!B:B=A45)*('Year 1 Budget'!C:C=C45),'Year 1 Budget'!E:E,0),0),0)</f>
        <v>0</v>
      </c>
      <c r="G45" s="208">
        <v>0</v>
      </c>
      <c r="H45" s="209">
        <f t="shared" si="1"/>
        <v>0</v>
      </c>
      <c r="I45" s="201"/>
      <c r="J45" s="194"/>
    </row>
    <row r="46" spans="1:10" x14ac:dyDescent="0.45">
      <c r="A46" s="199"/>
      <c r="B46" s="200"/>
      <c r="C46" s="518"/>
      <c r="D46" s="519"/>
      <c r="E46" s="520"/>
      <c r="F46" s="183" cm="1">
        <f t="array" ref="F46">IF(B46="Existing",IFERROR(_xlfn.XLOOKUP(1,('Year 1 Budget'!B:B=A46)*('Year 1 Budget'!C:C=C46),'Year 1 Budget'!E:E,0),0),0)</f>
        <v>0</v>
      </c>
      <c r="G46" s="208">
        <v>0</v>
      </c>
      <c r="H46" s="209">
        <f t="shared" si="1"/>
        <v>0</v>
      </c>
      <c r="I46" s="201"/>
      <c r="J46" s="194"/>
    </row>
    <row r="47" spans="1:10" x14ac:dyDescent="0.45">
      <c r="A47" s="199"/>
      <c r="B47" s="200"/>
      <c r="C47" s="518"/>
      <c r="D47" s="519"/>
      <c r="E47" s="520"/>
      <c r="F47" s="183" cm="1">
        <f t="array" ref="F47">IF(B47="Existing",IFERROR(_xlfn.XLOOKUP(1,('Year 1 Budget'!B:B=A47)*('Year 1 Budget'!C:C=C47),'Year 1 Budget'!E:E,0),0),0)</f>
        <v>0</v>
      </c>
      <c r="G47" s="208">
        <v>0</v>
      </c>
      <c r="H47" s="209">
        <f t="shared" si="1"/>
        <v>0</v>
      </c>
      <c r="I47" s="201"/>
      <c r="J47" s="194"/>
    </row>
    <row r="48" spans="1:10" x14ac:dyDescent="0.45">
      <c r="A48" s="199"/>
      <c r="B48" s="200"/>
      <c r="C48" s="518"/>
      <c r="D48" s="519"/>
      <c r="E48" s="520"/>
      <c r="F48" s="183" cm="1">
        <f t="array" ref="F48">IF(B48="Existing",IFERROR(_xlfn.XLOOKUP(1,('Year 1 Budget'!B:B=A48)*('Year 1 Budget'!C:C=C48),'Year 1 Budget'!E:E,0),0),0)</f>
        <v>0</v>
      </c>
      <c r="G48" s="208">
        <v>0</v>
      </c>
      <c r="H48" s="209">
        <f t="shared" si="1"/>
        <v>0</v>
      </c>
      <c r="I48" s="201"/>
      <c r="J48" s="194"/>
    </row>
    <row r="49" spans="1:10" x14ac:dyDescent="0.45">
      <c r="A49" s="199"/>
      <c r="B49" s="200"/>
      <c r="C49" s="518"/>
      <c r="D49" s="519"/>
      <c r="E49" s="520"/>
      <c r="F49" s="183" cm="1">
        <f t="array" ref="F49">IF(B49="Existing",IFERROR(_xlfn.XLOOKUP(1,('Year 1 Budget'!B:B=A49)*('Year 1 Budget'!C:C=C49),'Year 1 Budget'!E:E,0),0),0)</f>
        <v>0</v>
      </c>
      <c r="G49" s="208">
        <v>0</v>
      </c>
      <c r="H49" s="209">
        <f t="shared" si="1"/>
        <v>0</v>
      </c>
      <c r="I49" s="201"/>
      <c r="J49" s="194"/>
    </row>
    <row r="50" spans="1:10" x14ac:dyDescent="0.45">
      <c r="A50" s="199"/>
      <c r="B50" s="200"/>
      <c r="C50" s="518"/>
      <c r="D50" s="519"/>
      <c r="E50" s="520"/>
      <c r="F50" s="183" cm="1">
        <f t="array" ref="F50">IF(B50="Existing",IFERROR(_xlfn.XLOOKUP(1,('Year 1 Budget'!B:B=A50)*('Year 1 Budget'!C:C=C50),'Year 1 Budget'!E:E,0),0),0)</f>
        <v>0</v>
      </c>
      <c r="G50" s="208">
        <v>0</v>
      </c>
      <c r="H50" s="209">
        <f t="shared" si="1"/>
        <v>0</v>
      </c>
      <c r="I50" s="201"/>
      <c r="J50" s="194"/>
    </row>
    <row r="51" spans="1:10" x14ac:dyDescent="0.45">
      <c r="A51" s="199"/>
      <c r="B51" s="200"/>
      <c r="C51" s="518"/>
      <c r="D51" s="519"/>
      <c r="E51" s="520"/>
      <c r="F51" s="183" cm="1">
        <f t="array" ref="F51">IF(B51="Existing",IFERROR(_xlfn.XLOOKUP(1,('Year 1 Budget'!B:B=A51)*('Year 1 Budget'!C:C=C51),'Year 1 Budget'!E:E,0),0),0)</f>
        <v>0</v>
      </c>
      <c r="G51" s="208">
        <v>0</v>
      </c>
      <c r="H51" s="209">
        <f t="shared" si="1"/>
        <v>0</v>
      </c>
      <c r="I51" s="201"/>
      <c r="J51" s="194"/>
    </row>
    <row r="52" spans="1:10" x14ac:dyDescent="0.45">
      <c r="A52" s="199"/>
      <c r="B52" s="200"/>
      <c r="C52" s="518"/>
      <c r="D52" s="519"/>
      <c r="E52" s="520"/>
      <c r="F52" s="183" cm="1">
        <f t="array" ref="F52">IF(B52="Existing",IFERROR(_xlfn.XLOOKUP(1,('Year 1 Budget'!B:B=A52)*('Year 1 Budget'!C:C=C52),'Year 1 Budget'!E:E,0),0),0)</f>
        <v>0</v>
      </c>
      <c r="G52" s="208">
        <v>0</v>
      </c>
      <c r="H52" s="209">
        <f t="shared" si="1"/>
        <v>0</v>
      </c>
      <c r="I52" s="201"/>
      <c r="J52" s="194"/>
    </row>
    <row r="53" spans="1:10" x14ac:dyDescent="0.45">
      <c r="A53" s="199"/>
      <c r="B53" s="200"/>
      <c r="C53" s="518"/>
      <c r="D53" s="519"/>
      <c r="E53" s="520"/>
      <c r="F53" s="183" cm="1">
        <f t="array" ref="F53">IF(B53="Existing",IFERROR(_xlfn.XLOOKUP(1,('Year 1 Budget'!B:B=A53)*('Year 1 Budget'!C:C=C53),'Year 1 Budget'!E:E,0),0),0)</f>
        <v>0</v>
      </c>
      <c r="G53" s="208">
        <v>0</v>
      </c>
      <c r="H53" s="209">
        <f t="shared" si="1"/>
        <v>0</v>
      </c>
      <c r="I53" s="201"/>
      <c r="J53" s="194"/>
    </row>
    <row r="54" spans="1:10" x14ac:dyDescent="0.45">
      <c r="A54" s="199"/>
      <c r="B54" s="200"/>
      <c r="C54" s="518"/>
      <c r="D54" s="519"/>
      <c r="E54" s="520"/>
      <c r="F54" s="183" cm="1">
        <f t="array" ref="F54">IF(B54="Existing",IFERROR(_xlfn.XLOOKUP(1,('Year 1 Budget'!B:B=A54)*('Year 1 Budget'!C:C=C54),'Year 1 Budget'!E:E,0),0),0)</f>
        <v>0</v>
      </c>
      <c r="G54" s="208">
        <v>0</v>
      </c>
      <c r="H54" s="209">
        <f t="shared" si="1"/>
        <v>0</v>
      </c>
      <c r="I54" s="201"/>
      <c r="J54" s="194"/>
    </row>
    <row r="55" spans="1:10" x14ac:dyDescent="0.45">
      <c r="A55" s="199"/>
      <c r="B55" s="200"/>
      <c r="C55" s="518"/>
      <c r="D55" s="519"/>
      <c r="E55" s="520"/>
      <c r="F55" s="183" cm="1">
        <f t="array" ref="F55">IF(B55="Existing",IFERROR(_xlfn.XLOOKUP(1,('Year 1 Budget'!B:B=A55)*('Year 1 Budget'!C:C=C55),'Year 1 Budget'!E:E,0),0),0)</f>
        <v>0</v>
      </c>
      <c r="G55" s="208">
        <v>0</v>
      </c>
      <c r="H55" s="209">
        <f t="shared" si="1"/>
        <v>0</v>
      </c>
      <c r="I55" s="201"/>
      <c r="J55" s="194"/>
    </row>
    <row r="56" spans="1:10" x14ac:dyDescent="0.45">
      <c r="A56" s="199"/>
      <c r="B56" s="200"/>
      <c r="C56" s="518"/>
      <c r="D56" s="519"/>
      <c r="E56" s="520"/>
      <c r="F56" s="183" cm="1">
        <f t="array" ref="F56">IF(B56="Existing",IFERROR(_xlfn.XLOOKUP(1,('Year 1 Budget'!B:B=A56)*('Year 1 Budget'!C:C=C56),'Year 1 Budget'!E:E,0),0),0)</f>
        <v>0</v>
      </c>
      <c r="G56" s="208">
        <v>0</v>
      </c>
      <c r="H56" s="209">
        <f t="shared" si="1"/>
        <v>0</v>
      </c>
      <c r="I56" s="201"/>
      <c r="J56" s="194"/>
    </row>
    <row r="57" spans="1:10" x14ac:dyDescent="0.45">
      <c r="A57" s="199"/>
      <c r="B57" s="200"/>
      <c r="C57" s="518"/>
      <c r="D57" s="519"/>
      <c r="E57" s="520"/>
      <c r="F57" s="183" cm="1">
        <f t="array" ref="F57">IF(B57="Existing",IFERROR(_xlfn.XLOOKUP(1,('Year 1 Budget'!B:B=A57)*('Year 1 Budget'!C:C=C57),'Year 1 Budget'!E:E,0),0),0)</f>
        <v>0</v>
      </c>
      <c r="G57" s="208">
        <v>0</v>
      </c>
      <c r="H57" s="209">
        <f t="shared" si="1"/>
        <v>0</v>
      </c>
      <c r="I57" s="201"/>
      <c r="J57" s="194"/>
    </row>
    <row r="58" spans="1:10" x14ac:dyDescent="0.45">
      <c r="A58" s="199"/>
      <c r="B58" s="200"/>
      <c r="C58" s="518"/>
      <c r="D58" s="519"/>
      <c r="E58" s="520"/>
      <c r="F58" s="183" cm="1">
        <f t="array" ref="F58">IF(B58="Existing",IFERROR(_xlfn.XLOOKUP(1,('Year 1 Budget'!B:B=A58)*('Year 1 Budget'!C:C=C58),'Year 1 Budget'!E:E,0),0),0)</f>
        <v>0</v>
      </c>
      <c r="G58" s="208">
        <v>0</v>
      </c>
      <c r="H58" s="209">
        <f t="shared" si="1"/>
        <v>0</v>
      </c>
      <c r="I58" s="201"/>
      <c r="J58" s="194"/>
    </row>
    <row r="59" spans="1:10" x14ac:dyDescent="0.45">
      <c r="A59" s="199"/>
      <c r="B59" s="200"/>
      <c r="C59" s="518"/>
      <c r="D59" s="519"/>
      <c r="E59" s="520"/>
      <c r="F59" s="183" cm="1">
        <f t="array" ref="F59">IF(B59="Existing",IFERROR(_xlfn.XLOOKUP(1,('Year 1 Budget'!B:B=A59)*('Year 1 Budget'!C:C=C59),'Year 1 Budget'!E:E,0),0),0)</f>
        <v>0</v>
      </c>
      <c r="G59" s="208">
        <v>0</v>
      </c>
      <c r="H59" s="209">
        <f t="shared" si="1"/>
        <v>0</v>
      </c>
      <c r="I59" s="201"/>
      <c r="J59" s="194"/>
    </row>
    <row r="60" spans="1:10" x14ac:dyDescent="0.45">
      <c r="A60" s="199"/>
      <c r="B60" s="200"/>
      <c r="C60" s="518"/>
      <c r="D60" s="519"/>
      <c r="E60" s="520"/>
      <c r="F60" s="183" cm="1">
        <f t="array" ref="F60">IF(B60="Existing",IFERROR(_xlfn.XLOOKUP(1,('Year 1 Budget'!B:B=A60)*('Year 1 Budget'!C:C=C60),'Year 1 Budget'!E:E,0),0),0)</f>
        <v>0</v>
      </c>
      <c r="G60" s="208">
        <v>0</v>
      </c>
      <c r="H60" s="209">
        <f t="shared" si="1"/>
        <v>0</v>
      </c>
      <c r="I60" s="201"/>
      <c r="J60" s="194"/>
    </row>
    <row r="61" spans="1:10" x14ac:dyDescent="0.45">
      <c r="A61" s="199"/>
      <c r="B61" s="200"/>
      <c r="C61" s="518"/>
      <c r="D61" s="519"/>
      <c r="E61" s="520"/>
      <c r="F61" s="183" cm="1">
        <f t="array" ref="F61">IF(B61="Existing",IFERROR(_xlfn.XLOOKUP(1,('Year 1 Budget'!B:B=A61)*('Year 1 Budget'!C:C=C61),'Year 1 Budget'!E:E,0),0),0)</f>
        <v>0</v>
      </c>
      <c r="G61" s="208">
        <v>0</v>
      </c>
      <c r="H61" s="209">
        <f t="shared" si="1"/>
        <v>0</v>
      </c>
      <c r="I61" s="201"/>
      <c r="J61" s="194"/>
    </row>
    <row r="62" spans="1:10" x14ac:dyDescent="0.45">
      <c r="A62" s="199"/>
      <c r="B62" s="200"/>
      <c r="C62" s="518"/>
      <c r="D62" s="519"/>
      <c r="E62" s="520"/>
      <c r="F62" s="183" cm="1">
        <f t="array" ref="F62">IF(B62="Existing",IFERROR(_xlfn.XLOOKUP(1,('Year 1 Budget'!B:B=A62)*('Year 1 Budget'!C:C=C62),'Year 1 Budget'!E:E,0),0),0)</f>
        <v>0</v>
      </c>
      <c r="G62" s="208">
        <v>0</v>
      </c>
      <c r="H62" s="209">
        <f t="shared" si="1"/>
        <v>0</v>
      </c>
      <c r="I62" s="201"/>
      <c r="J62" s="194"/>
    </row>
    <row r="63" spans="1:10" x14ac:dyDescent="0.45">
      <c r="A63" s="199"/>
      <c r="B63" s="200"/>
      <c r="C63" s="518"/>
      <c r="D63" s="519"/>
      <c r="E63" s="520"/>
      <c r="F63" s="183" cm="1">
        <f t="array" ref="F63">IF(B63="Existing",IFERROR(_xlfn.XLOOKUP(1,('Year 1 Budget'!B:B=A63)*('Year 1 Budget'!C:C=C63),'Year 1 Budget'!E:E,0),0),0)</f>
        <v>0</v>
      </c>
      <c r="G63" s="208">
        <v>0</v>
      </c>
      <c r="H63" s="209">
        <f t="shared" si="1"/>
        <v>0</v>
      </c>
      <c r="I63" s="201"/>
      <c r="J63" s="194"/>
    </row>
    <row r="64" spans="1:10" x14ac:dyDescent="0.45">
      <c r="A64" s="199"/>
      <c r="B64" s="200"/>
      <c r="C64" s="518"/>
      <c r="D64" s="519"/>
      <c r="E64" s="520"/>
      <c r="F64" s="183" cm="1">
        <f t="array" ref="F64">IF(B64="Existing",IFERROR(_xlfn.XLOOKUP(1,('Year 1 Budget'!B:B=A64)*('Year 1 Budget'!C:C=C64),'Year 1 Budget'!E:E,0),0),0)</f>
        <v>0</v>
      </c>
      <c r="G64" s="208">
        <v>0</v>
      </c>
      <c r="H64" s="209">
        <f t="shared" si="1"/>
        <v>0</v>
      </c>
      <c r="I64" s="201"/>
      <c r="J64" s="194"/>
    </row>
    <row r="65" spans="1:10" x14ac:dyDescent="0.45">
      <c r="A65" s="199"/>
      <c r="B65" s="200"/>
      <c r="C65" s="518"/>
      <c r="D65" s="519"/>
      <c r="E65" s="520"/>
      <c r="F65" s="183" cm="1">
        <f t="array" ref="F65">IF(B65="Existing",IFERROR(_xlfn.XLOOKUP(1,('Year 1 Budget'!B:B=A65)*('Year 1 Budget'!C:C=C65),'Year 1 Budget'!E:E,0),0),0)</f>
        <v>0</v>
      </c>
      <c r="G65" s="208">
        <v>0</v>
      </c>
      <c r="H65" s="209">
        <f t="shared" si="1"/>
        <v>0</v>
      </c>
      <c r="I65" s="201"/>
      <c r="J65" s="194"/>
    </row>
    <row r="66" spans="1:10" x14ac:dyDescent="0.45">
      <c r="A66" s="199"/>
      <c r="B66" s="200"/>
      <c r="C66" s="518"/>
      <c r="D66" s="519"/>
      <c r="E66" s="520"/>
      <c r="F66" s="183" cm="1">
        <f t="array" ref="F66">IF(B66="Existing",IFERROR(_xlfn.XLOOKUP(1,('Year 1 Budget'!B:B=A66)*('Year 1 Budget'!C:C=C66),'Year 1 Budget'!E:E,0),0),0)</f>
        <v>0</v>
      </c>
      <c r="G66" s="208">
        <v>0</v>
      </c>
      <c r="H66" s="209">
        <f t="shared" si="1"/>
        <v>0</v>
      </c>
      <c r="I66" s="201"/>
      <c r="J66" s="194"/>
    </row>
    <row r="67" spans="1:10" x14ac:dyDescent="0.45">
      <c r="A67" s="199"/>
      <c r="B67" s="200"/>
      <c r="C67" s="518"/>
      <c r="D67" s="519"/>
      <c r="E67" s="520"/>
      <c r="F67" s="183" cm="1">
        <f t="array" ref="F67">IF(B67="Existing",IFERROR(_xlfn.XLOOKUP(1,('Year 1 Budget'!B:B=A67)*('Year 1 Budget'!C:C=C67),'Year 1 Budget'!E:E,0),0),0)</f>
        <v>0</v>
      </c>
      <c r="G67" s="208">
        <v>0</v>
      </c>
      <c r="H67" s="209">
        <f t="shared" si="1"/>
        <v>0</v>
      </c>
      <c r="I67" s="201"/>
      <c r="J67" s="194"/>
    </row>
    <row r="68" spans="1:10" x14ac:dyDescent="0.45">
      <c r="A68" s="199"/>
      <c r="B68" s="200"/>
      <c r="C68" s="518"/>
      <c r="D68" s="519"/>
      <c r="E68" s="520"/>
      <c r="F68" s="183" cm="1">
        <f t="array" ref="F68">IF(B68="Existing",IFERROR(_xlfn.XLOOKUP(1,('Year 1 Budget'!B:B=A68)*('Year 1 Budget'!C:C=C68),'Year 1 Budget'!E:E,0),0),0)</f>
        <v>0</v>
      </c>
      <c r="G68" s="208">
        <v>0</v>
      </c>
      <c r="H68" s="209">
        <f t="shared" si="1"/>
        <v>0</v>
      </c>
      <c r="I68" s="201"/>
      <c r="J68" s="194"/>
    </row>
    <row r="69" spans="1:10" x14ac:dyDescent="0.45">
      <c r="A69" s="199"/>
      <c r="B69" s="200"/>
      <c r="C69" s="518"/>
      <c r="D69" s="519"/>
      <c r="E69" s="520"/>
      <c r="F69" s="183" cm="1">
        <f t="array" ref="F69">IF(B69="Existing",IFERROR(_xlfn.XLOOKUP(1,('Year 1 Budget'!B:B=A69)*('Year 1 Budget'!C:C=C69),'Year 1 Budget'!E:E,0),0),0)</f>
        <v>0</v>
      </c>
      <c r="G69" s="208">
        <v>0</v>
      </c>
      <c r="H69" s="209">
        <f t="shared" si="1"/>
        <v>0</v>
      </c>
      <c r="I69" s="201"/>
      <c r="J69" s="194"/>
    </row>
    <row r="70" spans="1:10" x14ac:dyDescent="0.45">
      <c r="A70" s="199"/>
      <c r="B70" s="200"/>
      <c r="C70" s="518"/>
      <c r="D70" s="519"/>
      <c r="E70" s="520"/>
      <c r="F70" s="183" cm="1">
        <f t="array" ref="F70">IF(B70="Existing",IFERROR(_xlfn.XLOOKUP(1,('Year 1 Budget'!B:B=A70)*('Year 1 Budget'!C:C=C70),'Year 1 Budget'!E:E,0),0),0)</f>
        <v>0</v>
      </c>
      <c r="G70" s="208">
        <v>0</v>
      </c>
      <c r="H70" s="209">
        <f t="shared" si="1"/>
        <v>0</v>
      </c>
      <c r="I70" s="201"/>
      <c r="J70" s="194"/>
    </row>
    <row r="71" spans="1:10" x14ac:dyDescent="0.45">
      <c r="A71" s="199"/>
      <c r="B71" s="200"/>
      <c r="C71" s="518"/>
      <c r="D71" s="519"/>
      <c r="E71" s="520"/>
      <c r="F71" s="183" cm="1">
        <f t="array" ref="F71">IF(B71="Existing",IFERROR(_xlfn.XLOOKUP(1,('Year 1 Budget'!B:B=A71)*('Year 1 Budget'!C:C=C71),'Year 1 Budget'!E:E,0),0),0)</f>
        <v>0</v>
      </c>
      <c r="G71" s="208">
        <v>0</v>
      </c>
      <c r="H71" s="209">
        <f t="shared" si="1"/>
        <v>0</v>
      </c>
      <c r="I71" s="201"/>
      <c r="J71" s="194"/>
    </row>
    <row r="72" spans="1:10" x14ac:dyDescent="0.45">
      <c r="A72" s="199"/>
      <c r="B72" s="200"/>
      <c r="C72" s="518"/>
      <c r="D72" s="519"/>
      <c r="E72" s="520"/>
      <c r="F72" s="183" cm="1">
        <f t="array" ref="F72">IF(B72="Existing",IFERROR(_xlfn.XLOOKUP(1,('Year 1 Budget'!B:B=A72)*('Year 1 Budget'!C:C=C72),'Year 1 Budget'!E:E,0),0),0)</f>
        <v>0</v>
      </c>
      <c r="G72" s="208">
        <v>0</v>
      </c>
      <c r="H72" s="209">
        <f t="shared" si="1"/>
        <v>0</v>
      </c>
      <c r="I72" s="201"/>
      <c r="J72" s="194"/>
    </row>
    <row r="73" spans="1:10" x14ac:dyDescent="0.45">
      <c r="A73" s="199"/>
      <c r="B73" s="200"/>
      <c r="C73" s="518"/>
      <c r="D73" s="519"/>
      <c r="E73" s="520"/>
      <c r="F73" s="183" cm="1">
        <f t="array" ref="F73">IF(B73="Existing",IFERROR(_xlfn.XLOOKUP(1,('Year 1 Budget'!B:B=A73)*('Year 1 Budget'!C:C=C73),'Year 1 Budget'!E:E,0),0),0)</f>
        <v>0</v>
      </c>
      <c r="G73" s="208">
        <v>0</v>
      </c>
      <c r="H73" s="209">
        <f t="shared" si="1"/>
        <v>0</v>
      </c>
      <c r="I73" s="201"/>
      <c r="J73" s="194"/>
    </row>
    <row r="74" spans="1:10" x14ac:dyDescent="0.45">
      <c r="A74" s="199"/>
      <c r="B74" s="200"/>
      <c r="C74" s="518"/>
      <c r="D74" s="519"/>
      <c r="E74" s="520"/>
      <c r="F74" s="183" cm="1">
        <f t="array" ref="F74">IF(B74="Existing",IFERROR(_xlfn.XLOOKUP(1,('Year 1 Budget'!B:B=A74)*('Year 1 Budget'!C:C=C74),'Year 1 Budget'!E:E,0),0),0)</f>
        <v>0</v>
      </c>
      <c r="G74" s="208">
        <v>0</v>
      </c>
      <c r="H74" s="209">
        <f t="shared" si="1"/>
        <v>0</v>
      </c>
      <c r="I74" s="201"/>
      <c r="J74" s="194"/>
    </row>
    <row r="75" spans="1:10" x14ac:dyDescent="0.45">
      <c r="A75" s="199"/>
      <c r="B75" s="200"/>
      <c r="C75" s="518"/>
      <c r="D75" s="519"/>
      <c r="E75" s="520"/>
      <c r="F75" s="183" cm="1">
        <f t="array" ref="F75">IF(B75="Existing",IFERROR(_xlfn.XLOOKUP(1,('Year 1 Budget'!B:B=A75)*('Year 1 Budget'!C:C=C75),'Year 1 Budget'!E:E,0),0),0)</f>
        <v>0</v>
      </c>
      <c r="G75" s="208">
        <v>0</v>
      </c>
      <c r="H75" s="209">
        <f t="shared" si="1"/>
        <v>0</v>
      </c>
      <c r="I75" s="201"/>
      <c r="J75" s="194"/>
    </row>
    <row r="76" spans="1:10" x14ac:dyDescent="0.45">
      <c r="A76" s="199"/>
      <c r="B76" s="200"/>
      <c r="C76" s="518"/>
      <c r="D76" s="519"/>
      <c r="E76" s="520"/>
      <c r="F76" s="183" cm="1">
        <f t="array" ref="F76">IF(B76="Existing",IFERROR(_xlfn.XLOOKUP(1,('Year 1 Budget'!B:B=A76)*('Year 1 Budget'!C:C=C76),'Year 1 Budget'!E:E,0),0),0)</f>
        <v>0</v>
      </c>
      <c r="G76" s="208">
        <v>0</v>
      </c>
      <c r="H76" s="209">
        <f t="shared" si="1"/>
        <v>0</v>
      </c>
      <c r="I76" s="201"/>
      <c r="J76" s="194"/>
    </row>
    <row r="77" spans="1:10" x14ac:dyDescent="0.45">
      <c r="A77" s="199"/>
      <c r="B77" s="200"/>
      <c r="C77" s="518"/>
      <c r="D77" s="519"/>
      <c r="E77" s="520"/>
      <c r="F77" s="183" cm="1">
        <f t="array" ref="F77">IF(B77="Existing",IFERROR(_xlfn.XLOOKUP(1,('Year 1 Budget'!B:B=A77)*('Year 1 Budget'!C:C=C77),'Year 1 Budget'!E:E,0),0),0)</f>
        <v>0</v>
      </c>
      <c r="G77" s="208">
        <v>0</v>
      </c>
      <c r="H77" s="209">
        <f t="shared" si="1"/>
        <v>0</v>
      </c>
      <c r="I77" s="201"/>
      <c r="J77" s="194"/>
    </row>
    <row r="78" spans="1:10" x14ac:dyDescent="0.45">
      <c r="A78" s="199"/>
      <c r="B78" s="200"/>
      <c r="C78" s="518"/>
      <c r="D78" s="519"/>
      <c r="E78" s="520"/>
      <c r="F78" s="183" cm="1">
        <f t="array" ref="F78">IF(B78="Existing",IFERROR(_xlfn.XLOOKUP(1,('Year 1 Budget'!B:B=A78)*('Year 1 Budget'!C:C=C78),'Year 1 Budget'!E:E,0),0),0)</f>
        <v>0</v>
      </c>
      <c r="G78" s="208">
        <v>0</v>
      </c>
      <c r="H78" s="209">
        <f t="shared" si="1"/>
        <v>0</v>
      </c>
      <c r="I78" s="201"/>
      <c r="J78" s="194"/>
    </row>
    <row r="79" spans="1:10" x14ac:dyDescent="0.45">
      <c r="A79" s="199"/>
      <c r="B79" s="200"/>
      <c r="C79" s="518"/>
      <c r="D79" s="519"/>
      <c r="E79" s="520"/>
      <c r="F79" s="183" cm="1">
        <f t="array" ref="F79">IF(B79="Existing",IFERROR(_xlfn.XLOOKUP(1,('Year 1 Budget'!B:B=A79)*('Year 1 Budget'!C:C=C79),'Year 1 Budget'!E:E,0),0),0)</f>
        <v>0</v>
      </c>
      <c r="G79" s="208">
        <v>0</v>
      </c>
      <c r="H79" s="209">
        <f t="shared" si="1"/>
        <v>0</v>
      </c>
      <c r="I79" s="201"/>
      <c r="J79" s="194"/>
    </row>
  </sheetData>
  <sheetProtection algorithmName="SHA-512" hashValue="aBQuGoMkDZaBpFC86fPISt9DnAuBQskucQRUldeQtHI+8DamcBmtiVWGt8uWf+wjJvL09ld+wGcHLb+fERpxHQ==" saltValue="2LzRNIa/5WgeNsj98/BTpw==" spinCount="100000" sheet="1" objects="1" scenarios="1" formatRows="0" selectLockedCells="1"/>
  <mergeCells count="74">
    <mergeCell ref="C31:E31"/>
    <mergeCell ref="C33:E33"/>
    <mergeCell ref="C20:E20"/>
    <mergeCell ref="C29:E29"/>
    <mergeCell ref="C30:E30"/>
    <mergeCell ref="C26:E26"/>
    <mergeCell ref="C27:E27"/>
    <mergeCell ref="C28:E28"/>
    <mergeCell ref="C21:E21"/>
    <mergeCell ref="C22:E22"/>
    <mergeCell ref="C23:E23"/>
    <mergeCell ref="C25:E25"/>
    <mergeCell ref="C32:E32"/>
    <mergeCell ref="C24:E24"/>
    <mergeCell ref="A1:E1"/>
    <mergeCell ref="C19:E19"/>
    <mergeCell ref="A18:I18"/>
    <mergeCell ref="A3:B3"/>
    <mergeCell ref="A4:B4"/>
    <mergeCell ref="B16:C16"/>
    <mergeCell ref="B15:C15"/>
    <mergeCell ref="B11:C11"/>
    <mergeCell ref="A8:B8"/>
    <mergeCell ref="A10:C10"/>
    <mergeCell ref="A7:B7"/>
    <mergeCell ref="A6:B6"/>
    <mergeCell ref="C8:E8"/>
    <mergeCell ref="C7:E7"/>
    <mergeCell ref="C6:E6"/>
    <mergeCell ref="C36:E36"/>
    <mergeCell ref="C37:E37"/>
    <mergeCell ref="C39:E39"/>
    <mergeCell ref="C34:E34"/>
    <mergeCell ref="C35:E35"/>
    <mergeCell ref="C44:E44"/>
    <mergeCell ref="C45:E45"/>
    <mergeCell ref="C40:E40"/>
    <mergeCell ref="C41:E41"/>
    <mergeCell ref="C42:E42"/>
    <mergeCell ref="C43:E43"/>
    <mergeCell ref="C46:E46"/>
    <mergeCell ref="C47:E47"/>
    <mergeCell ref="C48:E48"/>
    <mergeCell ref="C49:E49"/>
    <mergeCell ref="C50:E50"/>
    <mergeCell ref="C51:E51"/>
    <mergeCell ref="C52:E52"/>
    <mergeCell ref="C53:E53"/>
    <mergeCell ref="C54:E54"/>
    <mergeCell ref="C55:E55"/>
    <mergeCell ref="C62:E62"/>
    <mergeCell ref="C63:E63"/>
    <mergeCell ref="C64:E64"/>
    <mergeCell ref="C65:E65"/>
    <mergeCell ref="C56:E56"/>
    <mergeCell ref="C57:E57"/>
    <mergeCell ref="C58:E58"/>
    <mergeCell ref="C59:E59"/>
    <mergeCell ref="C60:E60"/>
    <mergeCell ref="C61:E61"/>
    <mergeCell ref="C76:E76"/>
    <mergeCell ref="C77:E77"/>
    <mergeCell ref="C78:E78"/>
    <mergeCell ref="C79:E79"/>
    <mergeCell ref="C71:E71"/>
    <mergeCell ref="C72:E72"/>
    <mergeCell ref="C73:E73"/>
    <mergeCell ref="C74:E74"/>
    <mergeCell ref="C75:E75"/>
    <mergeCell ref="C66:E66"/>
    <mergeCell ref="C67:E67"/>
    <mergeCell ref="C68:E68"/>
    <mergeCell ref="C69:E69"/>
    <mergeCell ref="C70:E70"/>
  </mergeCells>
  <phoneticPr fontId="30" type="noConversion"/>
  <conditionalFormatting sqref="B15:C15">
    <cfRule type="expression" dxfId="3" priority="1">
      <formula>H7&lt;&gt;0</formula>
    </cfRule>
    <cfRule type="expression" dxfId="2" priority="2">
      <formula>H7=0</formula>
    </cfRule>
  </conditionalFormatting>
  <dataValidations xWindow="752" yWindow="533" count="5">
    <dataValidation type="list" allowBlank="1" showInputMessage="1" showErrorMessage="1" sqref="B40:B79 B20:B37" xr:uid="{CD6CBFA5-90F0-4637-B708-1702C56B5FD8}">
      <formula1>"Added, Existing"</formula1>
    </dataValidation>
    <dataValidation type="list" allowBlank="1" showInputMessage="1" sqref="C40:C79" xr:uid="{4F5509FE-8E27-4320-A9C0-E77E6B465BBC}">
      <formula1>INDIRECT(IF(B40="Existing","Y1BITEM",""))</formula1>
    </dataValidation>
    <dataValidation allowBlank="1" showInputMessage="1" showErrorMessage="1" promptTitle="ICR" prompt="Please ensure you are using your county's current certified ICR rate. " sqref="D16 B16" xr:uid="{27A9FA25-E297-40E4-A1C7-78E0DABA8453}"/>
    <dataValidation allowBlank="1" showInputMessage="1" showErrorMessage="1" promptTitle="Allocation" prompt="Please fill out all Set-Asides and the Total Allocation Amount. The workbook will check your total Allocation amount against what is entered into the BCR section below. " sqref="D11 B11" xr:uid="{911DC5F3-3134-4CA6-8439-886A26A2CDA5}"/>
    <dataValidation type="list" showInputMessage="1" sqref="C20:C37" xr:uid="{316519E3-A399-490A-978B-5EEC71E4F409}">
      <formula1>INDIRECT(IF(B20="Existing","Y1BE",""))</formula1>
    </dataValidation>
  </dataValidations>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xWindow="752" yWindow="533" count="3">
        <x14:dataValidation type="list" allowBlank="1" showInputMessage="1" showErrorMessage="1" xr:uid="{649F1D1C-ED50-416D-AEC9-8915ACCA528D}">
          <x14:formula1>
            <xm:f>'Year 1 Budget'!$C$30:$C$79</xm:f>
          </x14:formula1>
          <xm:sqref>C38:E38</xm:sqref>
        </x14:dataValidation>
        <x14:dataValidation type="list" allowBlank="1" showInputMessage="1" showErrorMessage="1" xr:uid="{E4791E49-56FF-4EF0-9913-E149CD09F8D0}">
          <x14:formula1>
            <xm:f>'Categories (H)'!$B$2</xm:f>
          </x14:formula1>
          <xm:sqref>A20:B37</xm:sqref>
        </x14:dataValidation>
        <x14:dataValidation type="list" allowBlank="1" showInputMessage="1" showErrorMessage="1" xr:uid="{9F819964-CAE2-4B00-A7C4-284632EE9825}">
          <x14:formula1>
            <xm:f>'Categories (H)'!$B$3:$B$9</xm:f>
          </x14:formula1>
          <xm:sqref>A40:B79</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CF23C-8F17-406D-8FA3-C255E3AE4D44}">
  <sheetPr>
    <tabColor rgb="FFFBFAD1"/>
  </sheetPr>
  <dimension ref="A1:K79"/>
  <sheetViews>
    <sheetView showGridLines="0" topLeftCell="A49" zoomScaleNormal="100" workbookViewId="0">
      <selection activeCell="G41" sqref="G41"/>
    </sheetView>
  </sheetViews>
  <sheetFormatPr defaultColWidth="8.81640625" defaultRowHeight="16.5" x14ac:dyDescent="0.45"/>
  <cols>
    <col min="1" max="1" width="29.453125" style="160" bestFit="1" customWidth="1"/>
    <col min="2" max="2" width="15.1796875" style="160" customWidth="1"/>
    <col min="3" max="3" width="17.1796875" style="160" customWidth="1"/>
    <col min="4" max="4" width="22.7265625" style="160" customWidth="1"/>
    <col min="5" max="5" width="17.81640625" style="160" customWidth="1"/>
    <col min="6" max="6" width="18" style="160" customWidth="1"/>
    <col min="7" max="7" width="17.1796875" style="160" customWidth="1"/>
    <col min="8" max="8" width="20.26953125" style="160" customWidth="1"/>
    <col min="9" max="9" width="98.7265625" style="160" customWidth="1"/>
    <col min="10" max="10" width="20.1796875" style="160" customWidth="1"/>
    <col min="11" max="16384" width="8.81640625" style="160"/>
  </cols>
  <sheetData>
    <row r="1" spans="1:11" ht="25" x14ac:dyDescent="0.45">
      <c r="A1" s="527" t="s">
        <v>103</v>
      </c>
      <c r="B1" s="527"/>
      <c r="C1" s="527"/>
      <c r="D1" s="527"/>
      <c r="E1" s="527"/>
      <c r="F1" s="156"/>
      <c r="G1" s="157" t="s">
        <v>104</v>
      </c>
      <c r="H1" s="157"/>
      <c r="I1" s="158">
        <v>1.6</v>
      </c>
      <c r="J1" s="224"/>
      <c r="K1" s="224"/>
    </row>
    <row r="2" spans="1:11" ht="20.5" customHeight="1" x14ac:dyDescent="0.45">
      <c r="A2" s="156"/>
      <c r="B2" s="156"/>
      <c r="C2" s="161"/>
      <c r="D2" s="161"/>
      <c r="E2" s="161"/>
      <c r="F2" s="162"/>
      <c r="G2" s="156"/>
      <c r="H2" s="156"/>
      <c r="I2" s="158"/>
      <c r="J2" s="224"/>
      <c r="K2" s="224"/>
    </row>
    <row r="3" spans="1:11" ht="17.899999999999999" customHeight="1" x14ac:dyDescent="0.45">
      <c r="A3" s="532" t="s">
        <v>105</v>
      </c>
      <c r="B3" s="533"/>
      <c r="C3" s="195" t="s">
        <v>183</v>
      </c>
      <c r="D3" s="164" t="str">
        <f>'Allocation Sheet'!D9</f>
        <v>2027-28</v>
      </c>
      <c r="E3" s="165"/>
      <c r="F3" s="166"/>
      <c r="G3" s="167"/>
      <c r="H3" s="159"/>
      <c r="I3" s="226"/>
      <c r="J3" s="224"/>
      <c r="K3" s="224"/>
    </row>
    <row r="4" spans="1:11" x14ac:dyDescent="0.45">
      <c r="A4" s="534" t="s">
        <v>106</v>
      </c>
      <c r="B4" s="533"/>
      <c r="C4" s="195" t="str">
        <f>'Allocation Sheet'!C7</f>
        <v>ALAMEDA</v>
      </c>
      <c r="D4" s="168" t="s">
        <v>107</v>
      </c>
      <c r="E4" s="196"/>
      <c r="F4" s="169"/>
      <c r="G4" s="344"/>
      <c r="H4" s="226"/>
      <c r="I4" s="226"/>
      <c r="J4" s="227">
        <f>SUM('Year 2 Budget'!F26:F75,'Year 2 Budget'!E79:E118)</f>
        <v>2288361</v>
      </c>
      <c r="K4" s="224"/>
    </row>
    <row r="5" spans="1:11" x14ac:dyDescent="0.45">
      <c r="A5" s="202"/>
      <c r="B5" s="203"/>
      <c r="C5" s="204"/>
      <c r="D5" s="205"/>
      <c r="E5" s="206"/>
      <c r="F5" s="169"/>
      <c r="G5" s="344"/>
      <c r="H5" s="345">
        <f>SUM(H20:H37)</f>
        <v>0</v>
      </c>
      <c r="I5" s="226"/>
      <c r="J5" s="227">
        <f>SUM(H20:H37,H40:H79)</f>
        <v>0</v>
      </c>
      <c r="K5" s="224"/>
    </row>
    <row r="6" spans="1:11" x14ac:dyDescent="0.45">
      <c r="A6" s="539" t="s">
        <v>108</v>
      </c>
      <c r="B6" s="540"/>
      <c r="C6" s="547"/>
      <c r="D6" s="548"/>
      <c r="E6" s="549"/>
      <c r="F6" s="165"/>
      <c r="G6" s="346"/>
      <c r="H6" s="345">
        <f>SUM(H40:H79)</f>
        <v>0</v>
      </c>
      <c r="I6" s="226"/>
      <c r="J6" s="227">
        <f>IF(SUM(J4,J5)=0, B15, SUM(J4,J5))</f>
        <v>2288361</v>
      </c>
      <c r="K6" s="224"/>
    </row>
    <row r="7" spans="1:11" ht="16.5" customHeight="1" x14ac:dyDescent="0.45">
      <c r="A7" s="539" t="s">
        <v>20</v>
      </c>
      <c r="B7" s="540"/>
      <c r="C7" s="547"/>
      <c r="D7" s="548"/>
      <c r="E7" s="549"/>
      <c r="F7" s="171"/>
      <c r="G7" s="346"/>
      <c r="H7" s="347">
        <f>H5+H6</f>
        <v>0</v>
      </c>
      <c r="I7" s="226"/>
      <c r="J7" s="224"/>
      <c r="K7" s="224"/>
    </row>
    <row r="8" spans="1:11" ht="16.5" customHeight="1" x14ac:dyDescent="0.45">
      <c r="A8" s="539" t="s">
        <v>109</v>
      </c>
      <c r="B8" s="540"/>
      <c r="C8" s="544"/>
      <c r="D8" s="545"/>
      <c r="E8" s="546"/>
      <c r="F8" s="171"/>
      <c r="G8" s="348"/>
      <c r="H8" s="349"/>
      <c r="I8" s="226"/>
      <c r="J8" s="224"/>
      <c r="K8" s="224"/>
    </row>
    <row r="9" spans="1:11" x14ac:dyDescent="0.45">
      <c r="A9" s="173"/>
      <c r="B9" s="173"/>
      <c r="C9" s="173"/>
      <c r="D9" s="173"/>
      <c r="E9" s="173"/>
      <c r="F9" s="173"/>
      <c r="G9" s="228"/>
      <c r="H9" s="228"/>
      <c r="I9" s="228"/>
      <c r="J9" s="224"/>
      <c r="K9" s="224"/>
    </row>
    <row r="10" spans="1:11" ht="14.9" customHeight="1" x14ac:dyDescent="0.45">
      <c r="A10" s="541" t="s">
        <v>110</v>
      </c>
      <c r="B10" s="542"/>
      <c r="C10" s="543"/>
      <c r="D10" s="175"/>
      <c r="E10" s="173"/>
      <c r="F10" s="173"/>
      <c r="G10" s="228"/>
      <c r="H10" s="228"/>
      <c r="I10" s="228"/>
    </row>
    <row r="11" spans="1:11" x14ac:dyDescent="0.45">
      <c r="A11" s="163" t="s">
        <v>76</v>
      </c>
      <c r="B11" s="537">
        <f>'Allocation Sheet'!C10</f>
        <v>4890254</v>
      </c>
      <c r="C11" s="538"/>
      <c r="D11" s="177"/>
      <c r="E11" s="173"/>
      <c r="F11" s="173"/>
      <c r="G11" s="173"/>
      <c r="H11" s="173"/>
      <c r="I11" s="174"/>
    </row>
    <row r="12" spans="1:11" ht="16.5" hidden="1" customHeight="1" x14ac:dyDescent="0.45">
      <c r="A12" s="163" t="s">
        <v>77</v>
      </c>
      <c r="B12" s="163"/>
      <c r="C12" s="176">
        <f>'Allocation Sheet'!C11</f>
        <v>1532698</v>
      </c>
      <c r="D12" s="177"/>
      <c r="E12" s="173"/>
      <c r="F12" s="173"/>
      <c r="G12" s="173"/>
      <c r="H12" s="173"/>
      <c r="I12" s="174"/>
    </row>
    <row r="13" spans="1:11" ht="16.5" hidden="1" customHeight="1" x14ac:dyDescent="0.45">
      <c r="A13" s="163" t="s">
        <v>78</v>
      </c>
      <c r="B13" s="163"/>
      <c r="C13" s="176">
        <f>'Allocation Sheet'!C12</f>
        <v>412130</v>
      </c>
      <c r="D13" s="177"/>
      <c r="E13" s="173"/>
      <c r="F13" s="173"/>
      <c r="G13" s="173"/>
      <c r="H13" s="173"/>
      <c r="I13" s="174"/>
    </row>
    <row r="14" spans="1:11" ht="14.9" hidden="1" customHeight="1" x14ac:dyDescent="0.45">
      <c r="A14" s="163" t="s">
        <v>233</v>
      </c>
      <c r="B14" s="163"/>
      <c r="C14" s="176">
        <f>'Allocation Sheet'!C13</f>
        <v>456172.15</v>
      </c>
      <c r="D14" s="177"/>
      <c r="E14" s="192" t="s">
        <v>191</v>
      </c>
      <c r="F14" s="131"/>
      <c r="G14" s="131"/>
      <c r="H14" s="131"/>
      <c r="I14" s="174"/>
    </row>
    <row r="15" spans="1:11" ht="14.9" customHeight="1" x14ac:dyDescent="0.45">
      <c r="A15" s="163" t="s">
        <v>259</v>
      </c>
      <c r="B15" s="537">
        <f>'Allocation Sheet'!D15</f>
        <v>2288361</v>
      </c>
      <c r="C15" s="538"/>
      <c r="D15" s="177"/>
      <c r="E15" s="131"/>
      <c r="F15" s="131"/>
      <c r="G15" s="131"/>
      <c r="H15" s="131"/>
      <c r="I15" s="225"/>
    </row>
    <row r="16" spans="1:11" x14ac:dyDescent="0.45">
      <c r="A16" s="178" t="s">
        <v>111</v>
      </c>
      <c r="B16" s="535">
        <f>'Allocation Sheet'!F3</f>
        <v>0.15</v>
      </c>
      <c r="C16" s="536"/>
      <c r="D16" s="179"/>
      <c r="E16" s="173"/>
      <c r="F16" s="173"/>
      <c r="G16" s="173"/>
      <c r="H16" s="173"/>
      <c r="I16" s="173"/>
    </row>
    <row r="17" spans="1:10" x14ac:dyDescent="0.45">
      <c r="A17" s="180"/>
      <c r="B17" s="180"/>
      <c r="C17" s="180"/>
      <c r="D17" s="180"/>
      <c r="E17" s="173"/>
      <c r="F17" s="173"/>
      <c r="G17" s="173"/>
      <c r="H17" s="173"/>
      <c r="I17" s="173"/>
    </row>
    <row r="18" spans="1:10" ht="25" x14ac:dyDescent="0.7">
      <c r="A18" s="529" t="s">
        <v>112</v>
      </c>
      <c r="B18" s="530"/>
      <c r="C18" s="530"/>
      <c r="D18" s="530"/>
      <c r="E18" s="530"/>
      <c r="F18" s="530"/>
      <c r="G18" s="530"/>
      <c r="H18" s="530"/>
      <c r="I18" s="531"/>
      <c r="J18" s="193"/>
    </row>
    <row r="19" spans="1:10" ht="32" x14ac:dyDescent="0.45">
      <c r="A19" s="207" t="s">
        <v>351</v>
      </c>
      <c r="B19" s="182" t="s">
        <v>354</v>
      </c>
      <c r="C19" s="528" t="s">
        <v>352</v>
      </c>
      <c r="D19" s="528"/>
      <c r="E19" s="528"/>
      <c r="F19" s="182" t="s">
        <v>113</v>
      </c>
      <c r="G19" s="182" t="s">
        <v>114</v>
      </c>
      <c r="H19" s="164" t="s">
        <v>115</v>
      </c>
      <c r="I19" s="164" t="s">
        <v>355</v>
      </c>
      <c r="J19" s="165"/>
    </row>
    <row r="20" spans="1:10" ht="15" customHeight="1" x14ac:dyDescent="0.45">
      <c r="A20" s="197"/>
      <c r="B20" s="197"/>
      <c r="C20" s="521"/>
      <c r="D20" s="522"/>
      <c r="E20" s="523"/>
      <c r="F20" s="183">
        <f>IF(B20="Existing",IFERROR(_xlfn.XLOOKUP(C20,'Year 2 Budget'!C:C,'Year 2 Budget'!F:F,0,0),0),0)</f>
        <v>0</v>
      </c>
      <c r="G20" s="210">
        <v>0</v>
      </c>
      <c r="H20" s="211">
        <f>G20-F20</f>
        <v>0</v>
      </c>
      <c r="I20" s="198"/>
      <c r="J20" s="194"/>
    </row>
    <row r="21" spans="1:10" x14ac:dyDescent="0.45">
      <c r="A21" s="197"/>
      <c r="B21" s="197"/>
      <c r="C21" s="521"/>
      <c r="D21" s="522"/>
      <c r="E21" s="523"/>
      <c r="F21" s="183">
        <f>IF(B21="Existing",IFERROR(_xlfn.XLOOKUP(C21,'Year 2 Budget'!C:C,'Year 2 Budget'!F:F,0,0),0),0)</f>
        <v>0</v>
      </c>
      <c r="G21" s="210">
        <v>0</v>
      </c>
      <c r="H21" s="211">
        <f t="shared" ref="H21:H37" si="0">G21-F21</f>
        <v>0</v>
      </c>
      <c r="I21" s="198"/>
      <c r="J21" s="194"/>
    </row>
    <row r="22" spans="1:10" x14ac:dyDescent="0.45">
      <c r="A22" s="197"/>
      <c r="B22" s="197"/>
      <c r="C22" s="521"/>
      <c r="D22" s="522"/>
      <c r="E22" s="523"/>
      <c r="F22" s="183">
        <f>IF(B22="Existing",IFERROR(_xlfn.XLOOKUP(C22,'Year 2 Budget'!C:C,'Year 2 Budget'!F:F,0,0),0),0)</f>
        <v>0</v>
      </c>
      <c r="G22" s="210">
        <v>0</v>
      </c>
      <c r="H22" s="211">
        <f t="shared" si="0"/>
        <v>0</v>
      </c>
      <c r="I22" s="198"/>
      <c r="J22" s="194"/>
    </row>
    <row r="23" spans="1:10" x14ac:dyDescent="0.45">
      <c r="A23" s="197"/>
      <c r="B23" s="197"/>
      <c r="C23" s="521"/>
      <c r="D23" s="522"/>
      <c r="E23" s="523"/>
      <c r="F23" s="183">
        <f>IF(B23="Existing",IFERROR(_xlfn.XLOOKUP(C23,'Year 2 Budget'!C:C,'Year 2 Budget'!F:F,0,0),0),0)</f>
        <v>0</v>
      </c>
      <c r="G23" s="210">
        <v>0</v>
      </c>
      <c r="H23" s="211">
        <f t="shared" si="0"/>
        <v>0</v>
      </c>
      <c r="I23" s="198"/>
      <c r="J23" s="194"/>
    </row>
    <row r="24" spans="1:10" x14ac:dyDescent="0.45">
      <c r="A24" s="197"/>
      <c r="B24" s="197"/>
      <c r="C24" s="521"/>
      <c r="D24" s="522"/>
      <c r="E24" s="523"/>
      <c r="F24" s="183">
        <f>IF(B24="Existing",IFERROR(_xlfn.XLOOKUP(C24,'Year 2 Budget'!C:C,'Year 2 Budget'!F:F,0,0),0),0)</f>
        <v>0</v>
      </c>
      <c r="G24" s="210">
        <v>0</v>
      </c>
      <c r="H24" s="211">
        <f t="shared" si="0"/>
        <v>0</v>
      </c>
      <c r="I24" s="198"/>
      <c r="J24" s="194"/>
    </row>
    <row r="25" spans="1:10" x14ac:dyDescent="0.45">
      <c r="A25" s="197"/>
      <c r="B25" s="197"/>
      <c r="C25" s="521"/>
      <c r="D25" s="522"/>
      <c r="E25" s="523"/>
      <c r="F25" s="183">
        <f>IF(B25="Existing",IFERROR(_xlfn.XLOOKUP(C25,'Year 2 Budget'!C:C,'Year 2 Budget'!F:F,0,0),0),0)</f>
        <v>0</v>
      </c>
      <c r="G25" s="210">
        <v>0</v>
      </c>
      <c r="H25" s="211">
        <f t="shared" si="0"/>
        <v>0</v>
      </c>
      <c r="I25" s="198"/>
      <c r="J25" s="194"/>
    </row>
    <row r="26" spans="1:10" x14ac:dyDescent="0.45">
      <c r="A26" s="197"/>
      <c r="B26" s="197"/>
      <c r="C26" s="521"/>
      <c r="D26" s="522"/>
      <c r="E26" s="523"/>
      <c r="F26" s="183">
        <f>IF(B26="Existing",IFERROR(_xlfn.XLOOKUP(C26,'Year 2 Budget'!C:C,'Year 2 Budget'!F:F,0,0),0),0)</f>
        <v>0</v>
      </c>
      <c r="G26" s="210">
        <v>0</v>
      </c>
      <c r="H26" s="211">
        <f t="shared" si="0"/>
        <v>0</v>
      </c>
      <c r="I26" s="198"/>
      <c r="J26" s="194"/>
    </row>
    <row r="27" spans="1:10" x14ac:dyDescent="0.45">
      <c r="A27" s="197"/>
      <c r="B27" s="197"/>
      <c r="C27" s="521"/>
      <c r="D27" s="522"/>
      <c r="E27" s="523"/>
      <c r="F27" s="183">
        <f>IF(B27="Existing",IFERROR(_xlfn.XLOOKUP(C27,'Year 2 Budget'!C:C,'Year 2 Budget'!F:F,0,0),0),0)</f>
        <v>0</v>
      </c>
      <c r="G27" s="210">
        <v>0</v>
      </c>
      <c r="H27" s="211">
        <f t="shared" si="0"/>
        <v>0</v>
      </c>
      <c r="I27" s="198"/>
      <c r="J27" s="194"/>
    </row>
    <row r="28" spans="1:10" x14ac:dyDescent="0.45">
      <c r="A28" s="197"/>
      <c r="B28" s="197"/>
      <c r="C28" s="521"/>
      <c r="D28" s="522"/>
      <c r="E28" s="523"/>
      <c r="F28" s="183">
        <f>IF(B28="Existing",IFERROR(_xlfn.XLOOKUP(C28,'Year 2 Budget'!C:C,'Year 2 Budget'!F:F,0,0),0),0)</f>
        <v>0</v>
      </c>
      <c r="G28" s="210">
        <v>0</v>
      </c>
      <c r="H28" s="211">
        <f t="shared" si="0"/>
        <v>0</v>
      </c>
      <c r="I28" s="198"/>
      <c r="J28" s="194"/>
    </row>
    <row r="29" spans="1:10" x14ac:dyDescent="0.45">
      <c r="A29" s="197"/>
      <c r="B29" s="197"/>
      <c r="C29" s="521"/>
      <c r="D29" s="522"/>
      <c r="E29" s="523"/>
      <c r="F29" s="183">
        <f>IF(B29="Existing",IFERROR(_xlfn.XLOOKUP(C29,'Year 2 Budget'!C:C,'Year 2 Budget'!F:F,0,0),0),0)</f>
        <v>0</v>
      </c>
      <c r="G29" s="210">
        <v>0</v>
      </c>
      <c r="H29" s="211">
        <f t="shared" si="0"/>
        <v>0</v>
      </c>
      <c r="I29" s="198"/>
      <c r="J29" s="194"/>
    </row>
    <row r="30" spans="1:10" x14ac:dyDescent="0.45">
      <c r="A30" s="197"/>
      <c r="B30" s="197"/>
      <c r="C30" s="521"/>
      <c r="D30" s="522"/>
      <c r="E30" s="523"/>
      <c r="F30" s="183">
        <f>IF(B30="Existing",IFERROR(_xlfn.XLOOKUP(C30,'Year 2 Budget'!C:C,'Year 2 Budget'!F:F,0,0),0),0)</f>
        <v>0</v>
      </c>
      <c r="G30" s="210">
        <v>0</v>
      </c>
      <c r="H30" s="211">
        <f t="shared" si="0"/>
        <v>0</v>
      </c>
      <c r="I30" s="198"/>
      <c r="J30" s="194"/>
    </row>
    <row r="31" spans="1:10" x14ac:dyDescent="0.45">
      <c r="A31" s="197"/>
      <c r="B31" s="197"/>
      <c r="C31" s="521"/>
      <c r="D31" s="522"/>
      <c r="E31" s="523"/>
      <c r="F31" s="183">
        <f>IF(B31="Existing",IFERROR(_xlfn.XLOOKUP(C31,'Year 2 Budget'!C:C,'Year 2 Budget'!F:F,0,0),0),0)</f>
        <v>0</v>
      </c>
      <c r="G31" s="210">
        <v>0</v>
      </c>
      <c r="H31" s="211">
        <f t="shared" si="0"/>
        <v>0</v>
      </c>
      <c r="I31" s="198"/>
      <c r="J31" s="194"/>
    </row>
    <row r="32" spans="1:10" x14ac:dyDescent="0.45">
      <c r="A32" s="197"/>
      <c r="B32" s="197"/>
      <c r="C32" s="521"/>
      <c r="D32" s="522"/>
      <c r="E32" s="523"/>
      <c r="F32" s="183">
        <f>IF(B32="Existing",IFERROR(_xlfn.XLOOKUP(C32,'Year 2 Budget'!C:C,'Year 2 Budget'!F:F,0,0),0),0)</f>
        <v>0</v>
      </c>
      <c r="G32" s="210">
        <v>0</v>
      </c>
      <c r="H32" s="211">
        <f t="shared" si="0"/>
        <v>0</v>
      </c>
      <c r="I32" s="198"/>
      <c r="J32" s="194"/>
    </row>
    <row r="33" spans="1:10" x14ac:dyDescent="0.45">
      <c r="A33" s="197"/>
      <c r="B33" s="197"/>
      <c r="C33" s="521"/>
      <c r="D33" s="522"/>
      <c r="E33" s="523"/>
      <c r="F33" s="183">
        <f>IF(B33="Existing",IFERROR(_xlfn.XLOOKUP(C33,'Year 2 Budget'!C:C,'Year 2 Budget'!F:F,0,0),0),0)</f>
        <v>0</v>
      </c>
      <c r="G33" s="210">
        <v>0</v>
      </c>
      <c r="H33" s="211">
        <f t="shared" si="0"/>
        <v>0</v>
      </c>
      <c r="I33" s="198"/>
      <c r="J33" s="194"/>
    </row>
    <row r="34" spans="1:10" x14ac:dyDescent="0.45">
      <c r="A34" s="197"/>
      <c r="B34" s="197"/>
      <c r="C34" s="521"/>
      <c r="D34" s="522"/>
      <c r="E34" s="523"/>
      <c r="F34" s="183">
        <f>IF(B34="Existing",IFERROR(_xlfn.XLOOKUP(C34,'Year 2 Budget'!C:C,'Year 2 Budget'!F:F,0,0),0),0)</f>
        <v>0</v>
      </c>
      <c r="G34" s="210">
        <v>0</v>
      </c>
      <c r="H34" s="211">
        <f t="shared" si="0"/>
        <v>0</v>
      </c>
      <c r="I34" s="198"/>
      <c r="J34" s="194"/>
    </row>
    <row r="35" spans="1:10" x14ac:dyDescent="0.45">
      <c r="A35" s="197"/>
      <c r="B35" s="197"/>
      <c r="C35" s="521"/>
      <c r="D35" s="522"/>
      <c r="E35" s="523"/>
      <c r="F35" s="183">
        <f>IF(B35="Existing",IFERROR(_xlfn.XLOOKUP(C35,'Year 2 Budget'!C:C,'Year 2 Budget'!F:F,0,0),0),0)</f>
        <v>0</v>
      </c>
      <c r="G35" s="210">
        <v>0</v>
      </c>
      <c r="H35" s="211">
        <f t="shared" si="0"/>
        <v>0</v>
      </c>
      <c r="I35" s="198"/>
      <c r="J35" s="194"/>
    </row>
    <row r="36" spans="1:10" x14ac:dyDescent="0.45">
      <c r="A36" s="197"/>
      <c r="B36" s="197"/>
      <c r="C36" s="521"/>
      <c r="D36" s="522"/>
      <c r="E36" s="523"/>
      <c r="F36" s="183">
        <f>IF(B36="Existing",IFERROR(_xlfn.XLOOKUP(C36,'Year 2 Budget'!C:C,'Year 2 Budget'!F:F,0,0),0),0)</f>
        <v>0</v>
      </c>
      <c r="G36" s="210">
        <v>0</v>
      </c>
      <c r="H36" s="211">
        <f t="shared" si="0"/>
        <v>0</v>
      </c>
      <c r="I36" s="198"/>
      <c r="J36" s="194"/>
    </row>
    <row r="37" spans="1:10" x14ac:dyDescent="0.45">
      <c r="A37" s="197"/>
      <c r="B37" s="197"/>
      <c r="C37" s="521"/>
      <c r="D37" s="522"/>
      <c r="E37" s="523"/>
      <c r="F37" s="183">
        <f>IF(B37="Existing",IFERROR(_xlfn.XLOOKUP(C37,'Year 2 Budget'!C:C,'Year 2 Budget'!F:F,0,0),0),0)</f>
        <v>0</v>
      </c>
      <c r="G37" s="210">
        <v>0</v>
      </c>
      <c r="H37" s="211">
        <f t="shared" si="0"/>
        <v>0</v>
      </c>
      <c r="I37" s="198"/>
      <c r="J37" s="194"/>
    </row>
    <row r="38" spans="1:10" s="190" customFormat="1" x14ac:dyDescent="0.45">
      <c r="A38" s="184"/>
      <c r="B38" s="184"/>
      <c r="C38" s="185"/>
      <c r="D38" s="185"/>
      <c r="E38" s="185"/>
      <c r="F38" s="186"/>
      <c r="G38" s="187"/>
      <c r="H38" s="188"/>
      <c r="I38" s="189"/>
      <c r="J38" s="189"/>
    </row>
    <row r="39" spans="1:10" ht="33" x14ac:dyDescent="0.45">
      <c r="A39" s="191" t="s">
        <v>350</v>
      </c>
      <c r="B39" s="181" t="s">
        <v>354</v>
      </c>
      <c r="C39" s="524" t="s">
        <v>353</v>
      </c>
      <c r="D39" s="525"/>
      <c r="E39" s="526"/>
      <c r="F39" s="182" t="s">
        <v>113</v>
      </c>
      <c r="G39" s="182" t="s">
        <v>114</v>
      </c>
      <c r="H39" s="164" t="s">
        <v>115</v>
      </c>
      <c r="I39" s="164" t="s">
        <v>116</v>
      </c>
      <c r="J39" s="165"/>
    </row>
    <row r="40" spans="1:10" x14ac:dyDescent="0.45">
      <c r="A40" s="199"/>
      <c r="B40" s="200"/>
      <c r="C40" s="518"/>
      <c r="D40" s="519"/>
      <c r="E40" s="520"/>
      <c r="F40" s="183" cm="1">
        <f t="array" ref="F40">IF(B40="Existing",IFERROR(_xlfn.XLOOKUP(1,('Year 2 Budget'!B:B=A40)*('Year 2 Budget'!C:C=C40),'Year 2 Budget'!E:E,0),0),0)</f>
        <v>0</v>
      </c>
      <c r="G40" s="208">
        <v>0</v>
      </c>
      <c r="H40" s="209">
        <f>G40-F40</f>
        <v>0</v>
      </c>
      <c r="I40" s="201"/>
      <c r="J40" s="194"/>
    </row>
    <row r="41" spans="1:10" x14ac:dyDescent="0.45">
      <c r="A41" s="199"/>
      <c r="B41" s="200"/>
      <c r="C41" s="518"/>
      <c r="D41" s="519"/>
      <c r="E41" s="520"/>
      <c r="F41" s="183" cm="1">
        <f t="array" ref="F41">IF(B41="Existing",IFERROR(_xlfn.XLOOKUP(1,('Year 2 Budget'!B:B=A41)*('Year 2 Budget'!C:C=C41),'Year 2 Budget'!E:E,0),0),0)</f>
        <v>0</v>
      </c>
      <c r="G41" s="208">
        <v>0</v>
      </c>
      <c r="H41" s="209">
        <f t="shared" ref="H41:H79" si="1">G41-F41</f>
        <v>0</v>
      </c>
      <c r="I41" s="201"/>
      <c r="J41" s="194"/>
    </row>
    <row r="42" spans="1:10" x14ac:dyDescent="0.45">
      <c r="A42" s="199"/>
      <c r="B42" s="200"/>
      <c r="C42" s="518"/>
      <c r="D42" s="519"/>
      <c r="E42" s="520"/>
      <c r="F42" s="183" cm="1">
        <f t="array" ref="F42">IF(B42="Existing",IFERROR(_xlfn.XLOOKUP(1,('Year 2 Budget'!B:B=A42)*('Year 2 Budget'!C:C=C42),'Year 2 Budget'!E:E,0),0),0)</f>
        <v>0</v>
      </c>
      <c r="G42" s="208">
        <v>0</v>
      </c>
      <c r="H42" s="209">
        <f t="shared" si="1"/>
        <v>0</v>
      </c>
      <c r="I42" s="201"/>
      <c r="J42" s="194"/>
    </row>
    <row r="43" spans="1:10" x14ac:dyDescent="0.45">
      <c r="A43" s="199"/>
      <c r="B43" s="200"/>
      <c r="C43" s="518"/>
      <c r="D43" s="519"/>
      <c r="E43" s="520"/>
      <c r="F43" s="183" cm="1">
        <f t="array" ref="F43">IF(B43="Existing",IFERROR(_xlfn.XLOOKUP(1,('Year 2 Budget'!B:B=A43)*('Year 2 Budget'!C:C=C43),'Year 2 Budget'!E:E,0),0),0)</f>
        <v>0</v>
      </c>
      <c r="G43" s="208">
        <v>0</v>
      </c>
      <c r="H43" s="209">
        <f t="shared" si="1"/>
        <v>0</v>
      </c>
      <c r="I43" s="201"/>
      <c r="J43" s="194"/>
    </row>
    <row r="44" spans="1:10" x14ac:dyDescent="0.45">
      <c r="A44" s="199"/>
      <c r="B44" s="200"/>
      <c r="C44" s="518"/>
      <c r="D44" s="519"/>
      <c r="E44" s="520"/>
      <c r="F44" s="183" cm="1">
        <f t="array" ref="F44">IF(B44="Existing",IFERROR(_xlfn.XLOOKUP(1,('Year 2 Budget'!B:B=A44)*('Year 2 Budget'!C:C=C44),'Year 2 Budget'!E:E,0),0),0)</f>
        <v>0</v>
      </c>
      <c r="G44" s="208">
        <v>0</v>
      </c>
      <c r="H44" s="209">
        <f t="shared" si="1"/>
        <v>0</v>
      </c>
      <c r="I44" s="201"/>
      <c r="J44" s="194"/>
    </row>
    <row r="45" spans="1:10" x14ac:dyDescent="0.45">
      <c r="A45" s="199"/>
      <c r="B45" s="200"/>
      <c r="C45" s="518"/>
      <c r="D45" s="519"/>
      <c r="E45" s="520"/>
      <c r="F45" s="183" cm="1">
        <f t="array" ref="F45">IF(B45="Existing",IFERROR(_xlfn.XLOOKUP(1,('Year 2 Budget'!B:B=A45)*('Year 2 Budget'!C:C=C45),'Year 2 Budget'!E:E,0),0),0)</f>
        <v>0</v>
      </c>
      <c r="G45" s="208">
        <v>0</v>
      </c>
      <c r="H45" s="209">
        <f t="shared" si="1"/>
        <v>0</v>
      </c>
      <c r="I45" s="201"/>
      <c r="J45" s="194"/>
    </row>
    <row r="46" spans="1:10" x14ac:dyDescent="0.45">
      <c r="A46" s="199"/>
      <c r="B46" s="200"/>
      <c r="C46" s="518"/>
      <c r="D46" s="519"/>
      <c r="E46" s="520"/>
      <c r="F46" s="183" cm="1">
        <f t="array" ref="F46">IF(B46="Existing",IFERROR(_xlfn.XLOOKUP(1,('Year 2 Budget'!B:B=A46)*('Year 2 Budget'!C:C=C46),'Year 2 Budget'!E:E,0),0),0)</f>
        <v>0</v>
      </c>
      <c r="G46" s="208">
        <v>0</v>
      </c>
      <c r="H46" s="209">
        <f t="shared" si="1"/>
        <v>0</v>
      </c>
      <c r="I46" s="201"/>
      <c r="J46" s="194"/>
    </row>
    <row r="47" spans="1:10" x14ac:dyDescent="0.45">
      <c r="A47" s="199"/>
      <c r="B47" s="200"/>
      <c r="C47" s="518"/>
      <c r="D47" s="519"/>
      <c r="E47" s="520"/>
      <c r="F47" s="183" cm="1">
        <f t="array" ref="F47">IF(B47="Existing",IFERROR(_xlfn.XLOOKUP(1,('Year 2 Budget'!B:B=A47)*('Year 2 Budget'!C:C=C47),'Year 2 Budget'!E:E,0),0),0)</f>
        <v>0</v>
      </c>
      <c r="G47" s="208">
        <v>0</v>
      </c>
      <c r="H47" s="209">
        <f t="shared" si="1"/>
        <v>0</v>
      </c>
      <c r="I47" s="201"/>
      <c r="J47" s="194"/>
    </row>
    <row r="48" spans="1:10" x14ac:dyDescent="0.45">
      <c r="A48" s="199"/>
      <c r="B48" s="200"/>
      <c r="C48" s="518"/>
      <c r="D48" s="519"/>
      <c r="E48" s="520"/>
      <c r="F48" s="183" cm="1">
        <f t="array" ref="F48">IF(B48="Existing",IFERROR(_xlfn.XLOOKUP(1,('Year 2 Budget'!B:B=A48)*('Year 2 Budget'!C:C=C48),'Year 2 Budget'!E:E,0),0),0)</f>
        <v>0</v>
      </c>
      <c r="G48" s="208">
        <v>0</v>
      </c>
      <c r="H48" s="209">
        <f t="shared" si="1"/>
        <v>0</v>
      </c>
      <c r="I48" s="201"/>
      <c r="J48" s="194"/>
    </row>
    <row r="49" spans="1:10" x14ac:dyDescent="0.45">
      <c r="A49" s="199"/>
      <c r="B49" s="200"/>
      <c r="C49" s="518"/>
      <c r="D49" s="519"/>
      <c r="E49" s="520"/>
      <c r="F49" s="183" cm="1">
        <f t="array" ref="F49">IF(B49="Existing",IFERROR(_xlfn.XLOOKUP(1,('Year 2 Budget'!B:B=A49)*('Year 2 Budget'!C:C=C49),'Year 2 Budget'!E:E,0),0),0)</f>
        <v>0</v>
      </c>
      <c r="G49" s="208">
        <v>0</v>
      </c>
      <c r="H49" s="209">
        <f t="shared" si="1"/>
        <v>0</v>
      </c>
      <c r="I49" s="201"/>
      <c r="J49" s="194"/>
    </row>
    <row r="50" spans="1:10" x14ac:dyDescent="0.45">
      <c r="A50" s="199"/>
      <c r="B50" s="200"/>
      <c r="C50" s="518"/>
      <c r="D50" s="519"/>
      <c r="E50" s="520"/>
      <c r="F50" s="183" cm="1">
        <f t="array" ref="F50">IF(B50="Existing",IFERROR(_xlfn.XLOOKUP(1,('Year 2 Budget'!B:B=A50)*('Year 2 Budget'!C:C=C50),'Year 2 Budget'!E:E,0),0),0)</f>
        <v>0</v>
      </c>
      <c r="G50" s="208">
        <v>0</v>
      </c>
      <c r="H50" s="209">
        <f t="shared" si="1"/>
        <v>0</v>
      </c>
      <c r="I50" s="201"/>
      <c r="J50" s="194"/>
    </row>
    <row r="51" spans="1:10" x14ac:dyDescent="0.45">
      <c r="A51" s="199"/>
      <c r="B51" s="200"/>
      <c r="C51" s="518"/>
      <c r="D51" s="519"/>
      <c r="E51" s="520"/>
      <c r="F51" s="183" cm="1">
        <f t="array" ref="F51">IF(B51="Existing",IFERROR(_xlfn.XLOOKUP(1,('Year 2 Budget'!B:B=A51)*('Year 2 Budget'!C:C=C51),'Year 2 Budget'!E:E,0),0),0)</f>
        <v>0</v>
      </c>
      <c r="G51" s="208">
        <v>0</v>
      </c>
      <c r="H51" s="209">
        <f t="shared" si="1"/>
        <v>0</v>
      </c>
      <c r="I51" s="201"/>
      <c r="J51" s="194"/>
    </row>
    <row r="52" spans="1:10" x14ac:dyDescent="0.45">
      <c r="A52" s="199"/>
      <c r="B52" s="200"/>
      <c r="C52" s="518"/>
      <c r="D52" s="519"/>
      <c r="E52" s="520"/>
      <c r="F52" s="183" cm="1">
        <f t="array" ref="F52">IF(B52="Existing",IFERROR(_xlfn.XLOOKUP(1,('Year 2 Budget'!B:B=A52)*('Year 2 Budget'!C:C=C52),'Year 2 Budget'!E:E,0),0),0)</f>
        <v>0</v>
      </c>
      <c r="G52" s="208">
        <v>0</v>
      </c>
      <c r="H52" s="209">
        <f t="shared" si="1"/>
        <v>0</v>
      </c>
      <c r="I52" s="201"/>
      <c r="J52" s="194"/>
    </row>
    <row r="53" spans="1:10" x14ac:dyDescent="0.45">
      <c r="A53" s="199"/>
      <c r="B53" s="200"/>
      <c r="C53" s="518"/>
      <c r="D53" s="519"/>
      <c r="E53" s="520"/>
      <c r="F53" s="183" cm="1">
        <f t="array" ref="F53">IF(B53="Existing",IFERROR(_xlfn.XLOOKUP(1,('Year 2 Budget'!B:B=A53)*('Year 2 Budget'!C:C=C53),'Year 2 Budget'!E:E,0),0),0)</f>
        <v>0</v>
      </c>
      <c r="G53" s="208">
        <v>0</v>
      </c>
      <c r="H53" s="209">
        <f t="shared" si="1"/>
        <v>0</v>
      </c>
      <c r="I53" s="201"/>
      <c r="J53" s="194"/>
    </row>
    <row r="54" spans="1:10" x14ac:dyDescent="0.45">
      <c r="A54" s="199"/>
      <c r="B54" s="200"/>
      <c r="C54" s="518"/>
      <c r="D54" s="519"/>
      <c r="E54" s="520"/>
      <c r="F54" s="183" cm="1">
        <f t="array" ref="F54">IF(B54="Existing",IFERROR(_xlfn.XLOOKUP(1,('Year 2 Budget'!B:B=A54)*('Year 2 Budget'!C:C=C54),'Year 2 Budget'!E:E,0),0),0)</f>
        <v>0</v>
      </c>
      <c r="G54" s="208">
        <v>0</v>
      </c>
      <c r="H54" s="209">
        <f t="shared" si="1"/>
        <v>0</v>
      </c>
      <c r="I54" s="201"/>
      <c r="J54" s="194"/>
    </row>
    <row r="55" spans="1:10" x14ac:dyDescent="0.45">
      <c r="A55" s="199"/>
      <c r="B55" s="200"/>
      <c r="C55" s="518"/>
      <c r="D55" s="519"/>
      <c r="E55" s="520"/>
      <c r="F55" s="183" cm="1">
        <f t="array" ref="F55">IF(B55="Existing",IFERROR(_xlfn.XLOOKUP(1,('Year 2 Budget'!B:B=A55)*('Year 2 Budget'!C:C=C55),'Year 2 Budget'!E:E,0),0),0)</f>
        <v>0</v>
      </c>
      <c r="G55" s="208">
        <v>0</v>
      </c>
      <c r="H55" s="209">
        <f t="shared" si="1"/>
        <v>0</v>
      </c>
      <c r="I55" s="201"/>
      <c r="J55" s="194"/>
    </row>
    <row r="56" spans="1:10" x14ac:dyDescent="0.45">
      <c r="A56" s="199"/>
      <c r="B56" s="200"/>
      <c r="C56" s="518"/>
      <c r="D56" s="519"/>
      <c r="E56" s="520"/>
      <c r="F56" s="183" cm="1">
        <f t="array" ref="F56">IF(B56="Existing",IFERROR(_xlfn.XLOOKUP(1,('Year 2 Budget'!B:B=A56)*('Year 2 Budget'!C:C=C56),'Year 2 Budget'!E:E,0),0),0)</f>
        <v>0</v>
      </c>
      <c r="G56" s="208">
        <v>0</v>
      </c>
      <c r="H56" s="209">
        <f t="shared" si="1"/>
        <v>0</v>
      </c>
      <c r="I56" s="201"/>
      <c r="J56" s="194"/>
    </row>
    <row r="57" spans="1:10" x14ac:dyDescent="0.45">
      <c r="A57" s="199"/>
      <c r="B57" s="200"/>
      <c r="C57" s="518"/>
      <c r="D57" s="519"/>
      <c r="E57" s="520"/>
      <c r="F57" s="183" cm="1">
        <f t="array" ref="F57">IF(B57="Existing",IFERROR(_xlfn.XLOOKUP(1,('Year 2 Budget'!B:B=A57)*('Year 2 Budget'!C:C=C57),'Year 2 Budget'!E:E,0),0),0)</f>
        <v>0</v>
      </c>
      <c r="G57" s="208">
        <v>0</v>
      </c>
      <c r="H57" s="209">
        <f t="shared" si="1"/>
        <v>0</v>
      </c>
      <c r="I57" s="201"/>
      <c r="J57" s="194"/>
    </row>
    <row r="58" spans="1:10" x14ac:dyDescent="0.45">
      <c r="A58" s="199"/>
      <c r="B58" s="200"/>
      <c r="C58" s="518"/>
      <c r="D58" s="519"/>
      <c r="E58" s="520"/>
      <c r="F58" s="183" cm="1">
        <f t="array" ref="F58">IF(B58="Existing",IFERROR(_xlfn.XLOOKUP(1,('Year 2 Budget'!B:B=A58)*('Year 2 Budget'!C:C=C58),'Year 2 Budget'!E:E,0),0),0)</f>
        <v>0</v>
      </c>
      <c r="G58" s="208">
        <v>0</v>
      </c>
      <c r="H58" s="209">
        <f t="shared" si="1"/>
        <v>0</v>
      </c>
      <c r="I58" s="201"/>
      <c r="J58" s="194"/>
    </row>
    <row r="59" spans="1:10" x14ac:dyDescent="0.45">
      <c r="A59" s="199"/>
      <c r="B59" s="200"/>
      <c r="C59" s="518"/>
      <c r="D59" s="519"/>
      <c r="E59" s="520"/>
      <c r="F59" s="183" cm="1">
        <f t="array" ref="F59">IF(B59="Existing",IFERROR(_xlfn.XLOOKUP(1,('Year 2 Budget'!B:B=A59)*('Year 2 Budget'!C:C=C59),'Year 2 Budget'!E:E,0),0),0)</f>
        <v>0</v>
      </c>
      <c r="G59" s="208">
        <v>0</v>
      </c>
      <c r="H59" s="209">
        <f t="shared" si="1"/>
        <v>0</v>
      </c>
      <c r="I59" s="201"/>
      <c r="J59" s="194"/>
    </row>
    <row r="60" spans="1:10" x14ac:dyDescent="0.45">
      <c r="A60" s="199"/>
      <c r="B60" s="200"/>
      <c r="C60" s="518"/>
      <c r="D60" s="519"/>
      <c r="E60" s="520"/>
      <c r="F60" s="183" cm="1">
        <f t="array" ref="F60">IF(B60="Existing",IFERROR(_xlfn.XLOOKUP(1,('Year 2 Budget'!B:B=A60)*('Year 2 Budget'!C:C=C60),'Year 2 Budget'!E:E,0),0),0)</f>
        <v>0</v>
      </c>
      <c r="G60" s="208">
        <v>0</v>
      </c>
      <c r="H60" s="209">
        <f t="shared" si="1"/>
        <v>0</v>
      </c>
      <c r="I60" s="201"/>
      <c r="J60" s="194"/>
    </row>
    <row r="61" spans="1:10" x14ac:dyDescent="0.45">
      <c r="A61" s="199"/>
      <c r="B61" s="200"/>
      <c r="C61" s="518"/>
      <c r="D61" s="519"/>
      <c r="E61" s="520"/>
      <c r="F61" s="183" cm="1">
        <f t="array" ref="F61">IF(B61="Existing",IFERROR(_xlfn.XLOOKUP(1,('Year 2 Budget'!B:B=A61)*('Year 2 Budget'!C:C=C61),'Year 2 Budget'!E:E,0),0),0)</f>
        <v>0</v>
      </c>
      <c r="G61" s="208">
        <v>0</v>
      </c>
      <c r="H61" s="209">
        <f t="shared" si="1"/>
        <v>0</v>
      </c>
      <c r="I61" s="201"/>
      <c r="J61" s="194"/>
    </row>
    <row r="62" spans="1:10" x14ac:dyDescent="0.45">
      <c r="A62" s="199"/>
      <c r="B62" s="200"/>
      <c r="C62" s="518"/>
      <c r="D62" s="519"/>
      <c r="E62" s="520"/>
      <c r="F62" s="183" cm="1">
        <f t="array" ref="F62">IF(B62="Existing",IFERROR(_xlfn.XLOOKUP(1,('Year 2 Budget'!B:B=A62)*('Year 2 Budget'!C:C=C62),'Year 2 Budget'!E:E,0),0),0)</f>
        <v>0</v>
      </c>
      <c r="G62" s="208">
        <v>0</v>
      </c>
      <c r="H62" s="209">
        <f t="shared" si="1"/>
        <v>0</v>
      </c>
      <c r="I62" s="201"/>
      <c r="J62" s="194"/>
    </row>
    <row r="63" spans="1:10" x14ac:dyDescent="0.45">
      <c r="A63" s="199"/>
      <c r="B63" s="200"/>
      <c r="C63" s="518"/>
      <c r="D63" s="519"/>
      <c r="E63" s="520"/>
      <c r="F63" s="183" cm="1">
        <f t="array" ref="F63">IF(B63="Existing",IFERROR(_xlfn.XLOOKUP(1,('Year 2 Budget'!B:B=A63)*('Year 2 Budget'!C:C=C63),'Year 2 Budget'!E:E,0),0),0)</f>
        <v>0</v>
      </c>
      <c r="G63" s="208">
        <v>0</v>
      </c>
      <c r="H63" s="209">
        <f t="shared" si="1"/>
        <v>0</v>
      </c>
      <c r="I63" s="201"/>
      <c r="J63" s="194"/>
    </row>
    <row r="64" spans="1:10" x14ac:dyDescent="0.45">
      <c r="A64" s="199"/>
      <c r="B64" s="200"/>
      <c r="C64" s="518"/>
      <c r="D64" s="519"/>
      <c r="E64" s="520"/>
      <c r="F64" s="183" cm="1">
        <f t="array" ref="F64">IF(B64="Existing",IFERROR(_xlfn.XLOOKUP(1,('Year 2 Budget'!B:B=A64)*('Year 2 Budget'!C:C=C64),'Year 2 Budget'!E:E,0),0),0)</f>
        <v>0</v>
      </c>
      <c r="G64" s="208">
        <v>0</v>
      </c>
      <c r="H64" s="209">
        <f t="shared" si="1"/>
        <v>0</v>
      </c>
      <c r="I64" s="201"/>
      <c r="J64" s="194"/>
    </row>
    <row r="65" spans="1:10" x14ac:dyDescent="0.45">
      <c r="A65" s="199"/>
      <c r="B65" s="200"/>
      <c r="C65" s="518"/>
      <c r="D65" s="519"/>
      <c r="E65" s="520"/>
      <c r="F65" s="183" cm="1">
        <f t="array" ref="F65">IF(B65="Existing",IFERROR(_xlfn.XLOOKUP(1,('Year 2 Budget'!B:B=A65)*('Year 2 Budget'!C:C=C65),'Year 2 Budget'!E:E,0),0),0)</f>
        <v>0</v>
      </c>
      <c r="G65" s="208">
        <v>0</v>
      </c>
      <c r="H65" s="209">
        <f t="shared" si="1"/>
        <v>0</v>
      </c>
      <c r="I65" s="201"/>
      <c r="J65" s="194"/>
    </row>
    <row r="66" spans="1:10" x14ac:dyDescent="0.45">
      <c r="A66" s="199"/>
      <c r="B66" s="200"/>
      <c r="C66" s="518"/>
      <c r="D66" s="519"/>
      <c r="E66" s="520"/>
      <c r="F66" s="183" cm="1">
        <f t="array" ref="F66">IF(B66="Existing",IFERROR(_xlfn.XLOOKUP(1,('Year 2 Budget'!B:B=A66)*('Year 2 Budget'!C:C=C66),'Year 2 Budget'!E:E,0),0),0)</f>
        <v>0</v>
      </c>
      <c r="G66" s="208">
        <v>0</v>
      </c>
      <c r="H66" s="209">
        <f t="shared" si="1"/>
        <v>0</v>
      </c>
      <c r="I66" s="201"/>
      <c r="J66" s="194"/>
    </row>
    <row r="67" spans="1:10" x14ac:dyDescent="0.45">
      <c r="A67" s="199"/>
      <c r="B67" s="200"/>
      <c r="C67" s="518"/>
      <c r="D67" s="519"/>
      <c r="E67" s="520"/>
      <c r="F67" s="183" cm="1">
        <f t="array" ref="F67">IF(B67="Existing",IFERROR(_xlfn.XLOOKUP(1,('Year 2 Budget'!B:B=A67)*('Year 2 Budget'!C:C=C67),'Year 2 Budget'!E:E,0),0),0)</f>
        <v>0</v>
      </c>
      <c r="G67" s="208">
        <v>0</v>
      </c>
      <c r="H67" s="209">
        <f t="shared" si="1"/>
        <v>0</v>
      </c>
      <c r="I67" s="201"/>
      <c r="J67" s="194"/>
    </row>
    <row r="68" spans="1:10" x14ac:dyDescent="0.45">
      <c r="A68" s="199"/>
      <c r="B68" s="200"/>
      <c r="C68" s="518"/>
      <c r="D68" s="519"/>
      <c r="E68" s="520"/>
      <c r="F68" s="183" cm="1">
        <f t="array" ref="F68">IF(B68="Existing",IFERROR(_xlfn.XLOOKUP(1,('Year 2 Budget'!B:B=A68)*('Year 2 Budget'!C:C=C68),'Year 2 Budget'!E:E,0),0),0)</f>
        <v>0</v>
      </c>
      <c r="G68" s="208">
        <v>0</v>
      </c>
      <c r="H68" s="209">
        <f t="shared" si="1"/>
        <v>0</v>
      </c>
      <c r="I68" s="201"/>
      <c r="J68" s="194"/>
    </row>
    <row r="69" spans="1:10" x14ac:dyDescent="0.45">
      <c r="A69" s="199"/>
      <c r="B69" s="200"/>
      <c r="C69" s="518"/>
      <c r="D69" s="519"/>
      <c r="E69" s="520"/>
      <c r="F69" s="183" cm="1">
        <f t="array" ref="F69">IF(B69="Existing",IFERROR(_xlfn.XLOOKUP(1,('Year 2 Budget'!B:B=A69)*('Year 2 Budget'!C:C=C69),'Year 2 Budget'!E:E,0),0),0)</f>
        <v>0</v>
      </c>
      <c r="G69" s="208">
        <v>0</v>
      </c>
      <c r="H69" s="209">
        <f t="shared" si="1"/>
        <v>0</v>
      </c>
      <c r="I69" s="201"/>
      <c r="J69" s="194"/>
    </row>
    <row r="70" spans="1:10" x14ac:dyDescent="0.45">
      <c r="A70" s="199"/>
      <c r="B70" s="200"/>
      <c r="C70" s="518"/>
      <c r="D70" s="519"/>
      <c r="E70" s="520"/>
      <c r="F70" s="183" cm="1">
        <f t="array" ref="F70">IF(B70="Existing",IFERROR(_xlfn.XLOOKUP(1,('Year 2 Budget'!B:B=A70)*('Year 2 Budget'!C:C=C70),'Year 2 Budget'!E:E,0),0),0)</f>
        <v>0</v>
      </c>
      <c r="G70" s="208">
        <v>0</v>
      </c>
      <c r="H70" s="209">
        <f t="shared" si="1"/>
        <v>0</v>
      </c>
      <c r="I70" s="201"/>
      <c r="J70" s="194"/>
    </row>
    <row r="71" spans="1:10" x14ac:dyDescent="0.45">
      <c r="A71" s="199"/>
      <c r="B71" s="200"/>
      <c r="C71" s="518"/>
      <c r="D71" s="519"/>
      <c r="E71" s="520"/>
      <c r="F71" s="183" cm="1">
        <f t="array" ref="F71">IF(B71="Existing",IFERROR(_xlfn.XLOOKUP(1,('Year 2 Budget'!B:B=A71)*('Year 2 Budget'!C:C=C71),'Year 2 Budget'!E:E,0),0),0)</f>
        <v>0</v>
      </c>
      <c r="G71" s="208">
        <v>0</v>
      </c>
      <c r="H71" s="209">
        <f t="shared" si="1"/>
        <v>0</v>
      </c>
      <c r="I71" s="201"/>
      <c r="J71" s="194"/>
    </row>
    <row r="72" spans="1:10" x14ac:dyDescent="0.45">
      <c r="A72" s="199"/>
      <c r="B72" s="200"/>
      <c r="C72" s="518"/>
      <c r="D72" s="519"/>
      <c r="E72" s="520"/>
      <c r="F72" s="183" cm="1">
        <f t="array" ref="F72">IF(B72="Existing",IFERROR(_xlfn.XLOOKUP(1,('Year 2 Budget'!B:B=A72)*('Year 2 Budget'!C:C=C72),'Year 2 Budget'!E:E,0),0),0)</f>
        <v>0</v>
      </c>
      <c r="G72" s="208">
        <v>0</v>
      </c>
      <c r="H72" s="209">
        <f t="shared" si="1"/>
        <v>0</v>
      </c>
      <c r="I72" s="201"/>
      <c r="J72" s="194"/>
    </row>
    <row r="73" spans="1:10" x14ac:dyDescent="0.45">
      <c r="A73" s="199"/>
      <c r="B73" s="200"/>
      <c r="C73" s="518"/>
      <c r="D73" s="519"/>
      <c r="E73" s="520"/>
      <c r="F73" s="183" cm="1">
        <f t="array" ref="F73">IF(B73="Existing",IFERROR(_xlfn.XLOOKUP(1,('Year 2 Budget'!B:B=A73)*('Year 2 Budget'!C:C=C73),'Year 2 Budget'!E:E,0),0),0)</f>
        <v>0</v>
      </c>
      <c r="G73" s="208">
        <v>0</v>
      </c>
      <c r="H73" s="209">
        <f t="shared" si="1"/>
        <v>0</v>
      </c>
      <c r="I73" s="201"/>
      <c r="J73" s="194"/>
    </row>
    <row r="74" spans="1:10" x14ac:dyDescent="0.45">
      <c r="A74" s="199"/>
      <c r="B74" s="200"/>
      <c r="C74" s="518"/>
      <c r="D74" s="519"/>
      <c r="E74" s="520"/>
      <c r="F74" s="183" cm="1">
        <f t="array" ref="F74">IF(B74="Existing",IFERROR(_xlfn.XLOOKUP(1,('Year 2 Budget'!B:B=A74)*('Year 2 Budget'!C:C=C74),'Year 2 Budget'!E:E,0),0),0)</f>
        <v>0</v>
      </c>
      <c r="G74" s="208">
        <v>0</v>
      </c>
      <c r="H74" s="209">
        <f t="shared" si="1"/>
        <v>0</v>
      </c>
      <c r="I74" s="201"/>
      <c r="J74" s="194"/>
    </row>
    <row r="75" spans="1:10" x14ac:dyDescent="0.45">
      <c r="A75" s="199"/>
      <c r="B75" s="200"/>
      <c r="C75" s="518"/>
      <c r="D75" s="519"/>
      <c r="E75" s="520"/>
      <c r="F75" s="183" cm="1">
        <f t="array" ref="F75">IF(B75="Existing",IFERROR(_xlfn.XLOOKUP(1,('Year 2 Budget'!B:B=A75)*('Year 2 Budget'!C:C=C75),'Year 2 Budget'!E:E,0),0),0)</f>
        <v>0</v>
      </c>
      <c r="G75" s="208">
        <v>0</v>
      </c>
      <c r="H75" s="209">
        <f t="shared" si="1"/>
        <v>0</v>
      </c>
      <c r="I75" s="201"/>
      <c r="J75" s="194"/>
    </row>
    <row r="76" spans="1:10" x14ac:dyDescent="0.45">
      <c r="A76" s="199"/>
      <c r="B76" s="200"/>
      <c r="C76" s="518"/>
      <c r="D76" s="519"/>
      <c r="E76" s="520"/>
      <c r="F76" s="183" cm="1">
        <f t="array" ref="F76">IF(B76="Existing",IFERROR(_xlfn.XLOOKUP(1,('Year 2 Budget'!B:B=A76)*('Year 2 Budget'!C:C=C76),'Year 2 Budget'!E:E,0),0),0)</f>
        <v>0</v>
      </c>
      <c r="G76" s="208">
        <v>0</v>
      </c>
      <c r="H76" s="209">
        <f t="shared" si="1"/>
        <v>0</v>
      </c>
      <c r="I76" s="201"/>
      <c r="J76" s="194"/>
    </row>
    <row r="77" spans="1:10" x14ac:dyDescent="0.45">
      <c r="A77" s="199"/>
      <c r="B77" s="200"/>
      <c r="C77" s="518"/>
      <c r="D77" s="519"/>
      <c r="E77" s="520"/>
      <c r="F77" s="183" cm="1">
        <f t="array" ref="F77">IF(B77="Existing",IFERROR(_xlfn.XLOOKUP(1,('Year 2 Budget'!B:B=A77)*('Year 2 Budget'!C:C=C77),'Year 2 Budget'!E:E,0),0),0)</f>
        <v>0</v>
      </c>
      <c r="G77" s="208">
        <v>0</v>
      </c>
      <c r="H77" s="209">
        <f t="shared" si="1"/>
        <v>0</v>
      </c>
      <c r="I77" s="201"/>
      <c r="J77" s="194"/>
    </row>
    <row r="78" spans="1:10" x14ac:dyDescent="0.45">
      <c r="A78" s="199"/>
      <c r="B78" s="200"/>
      <c r="C78" s="518"/>
      <c r="D78" s="519"/>
      <c r="E78" s="520"/>
      <c r="F78" s="183" cm="1">
        <f t="array" ref="F78">IF(B78="Existing",IFERROR(_xlfn.XLOOKUP(1,('Year 2 Budget'!B:B=A78)*('Year 2 Budget'!C:C=C78),'Year 2 Budget'!E:E,0),0),0)</f>
        <v>0</v>
      </c>
      <c r="G78" s="208">
        <v>0</v>
      </c>
      <c r="H78" s="209">
        <f t="shared" si="1"/>
        <v>0</v>
      </c>
      <c r="I78" s="201"/>
      <c r="J78" s="194"/>
    </row>
    <row r="79" spans="1:10" x14ac:dyDescent="0.45">
      <c r="A79" s="199"/>
      <c r="B79" s="200"/>
      <c r="C79" s="518"/>
      <c r="D79" s="519"/>
      <c r="E79" s="520"/>
      <c r="F79" s="183" cm="1">
        <f t="array" ref="F79">IF(B79="Existing",IFERROR(_xlfn.XLOOKUP(1,('Year 2 Budget'!B:B=A79)*('Year 2 Budget'!C:C=C79),'Year 2 Budget'!E:E,0),0),0)</f>
        <v>0</v>
      </c>
      <c r="G79" s="208">
        <v>0</v>
      </c>
      <c r="H79" s="209">
        <f t="shared" si="1"/>
        <v>0</v>
      </c>
      <c r="I79" s="201"/>
      <c r="J79" s="194"/>
    </row>
  </sheetData>
  <sheetProtection algorithmName="SHA-512" hashValue="+5YV9v8mWG2Ck2v+fYpzSfCNyuLcBTdosEWIPG/dPSmjdKPh98ojzX+LTiyskGCf3KXNxLQq3/qK0cBmiWaobw==" saltValue="xWi9BMf4viqoeCuwyuPJkA==" spinCount="100000" sheet="1" objects="1" scenarios="1" formatRows="0" selectLockedCells="1"/>
  <mergeCells count="74">
    <mergeCell ref="A18:I18"/>
    <mergeCell ref="A1:E1"/>
    <mergeCell ref="C6:E6"/>
    <mergeCell ref="C7:E7"/>
    <mergeCell ref="C8:E8"/>
    <mergeCell ref="A10:C10"/>
    <mergeCell ref="A3:B3"/>
    <mergeCell ref="A4:B4"/>
    <mergeCell ref="B16:C16"/>
    <mergeCell ref="B15:C15"/>
    <mergeCell ref="B11:C11"/>
    <mergeCell ref="A8:B8"/>
    <mergeCell ref="A7:B7"/>
    <mergeCell ref="A6:B6"/>
    <mergeCell ref="C23:E23"/>
    <mergeCell ref="C24:E24"/>
    <mergeCell ref="C19:E19"/>
    <mergeCell ref="C20:E20"/>
    <mergeCell ref="C21:E21"/>
    <mergeCell ref="C22:E22"/>
    <mergeCell ref="C28:E28"/>
    <mergeCell ref="C29:E29"/>
    <mergeCell ref="C30:E30"/>
    <mergeCell ref="C25:E25"/>
    <mergeCell ref="C26:E26"/>
    <mergeCell ref="C27:E27"/>
    <mergeCell ref="C34:E34"/>
    <mergeCell ref="C35:E35"/>
    <mergeCell ref="C36:E36"/>
    <mergeCell ref="C31:E31"/>
    <mergeCell ref="C32:E32"/>
    <mergeCell ref="C33:E33"/>
    <mergeCell ref="C41:E41"/>
    <mergeCell ref="C42:E42"/>
    <mergeCell ref="C43:E43"/>
    <mergeCell ref="C37:E37"/>
    <mergeCell ref="C39:E39"/>
    <mergeCell ref="C40:E40"/>
    <mergeCell ref="C47:E47"/>
    <mergeCell ref="C48:E48"/>
    <mergeCell ref="C49:E49"/>
    <mergeCell ref="C44:E44"/>
    <mergeCell ref="C45:E45"/>
    <mergeCell ref="C46:E46"/>
    <mergeCell ref="C53:E53"/>
    <mergeCell ref="C54:E54"/>
    <mergeCell ref="C55:E55"/>
    <mergeCell ref="C50:E50"/>
    <mergeCell ref="C51:E51"/>
    <mergeCell ref="C52:E52"/>
    <mergeCell ref="C59:E59"/>
    <mergeCell ref="C60:E60"/>
    <mergeCell ref="C61:E61"/>
    <mergeCell ref="C56:E56"/>
    <mergeCell ref="C57:E57"/>
    <mergeCell ref="C58:E58"/>
    <mergeCell ref="C65:E65"/>
    <mergeCell ref="C66:E66"/>
    <mergeCell ref="C67:E67"/>
    <mergeCell ref="C62:E62"/>
    <mergeCell ref="C63:E63"/>
    <mergeCell ref="C64:E64"/>
    <mergeCell ref="C71:E71"/>
    <mergeCell ref="C72:E72"/>
    <mergeCell ref="C73:E73"/>
    <mergeCell ref="C68:E68"/>
    <mergeCell ref="C69:E69"/>
    <mergeCell ref="C70:E70"/>
    <mergeCell ref="C77:E77"/>
    <mergeCell ref="C78:E78"/>
    <mergeCell ref="C79:E79"/>
    <mergeCell ref="C74:E74"/>
    <mergeCell ref="C75:E75"/>
    <mergeCell ref="C76:E76"/>
  </mergeCells>
  <phoneticPr fontId="30" type="noConversion"/>
  <conditionalFormatting sqref="B15:C15">
    <cfRule type="expression" dxfId="1" priority="1">
      <formula>$H$7&lt;&gt;0</formula>
    </cfRule>
    <cfRule type="expression" dxfId="0" priority="2">
      <formula>$H$7=0</formula>
    </cfRule>
  </conditionalFormatting>
  <dataValidations count="5">
    <dataValidation type="list" allowBlank="1" showInputMessage="1" showErrorMessage="1" sqref="B40:B79 B20:B37" xr:uid="{DC02D5C1-CA1F-40EC-B317-3EB0A90EE7FB}">
      <formula1>"Added, Existing"</formula1>
    </dataValidation>
    <dataValidation type="list" allowBlank="1" showInputMessage="1" sqref="C20:C37" xr:uid="{21E19316-0A89-4A0A-9ACC-B1ABA36AF555}">
      <formula1>INDIRECT(IF(B20="Existing","Y2BE",""))</formula1>
    </dataValidation>
    <dataValidation type="list" allowBlank="1" showInputMessage="1" sqref="C40:C79" xr:uid="{F5654C99-76DB-42C3-91EB-6A4E9EBBF416}">
      <formula1>INDIRECT(IF(B40="Existing","Y2BITEM",""))</formula1>
    </dataValidation>
    <dataValidation allowBlank="1" showInputMessage="1" showErrorMessage="1" promptTitle="ICR" prompt="Please ensure you are using your county's current certified ICR rate. " sqref="D16 B16" xr:uid="{C30269D7-4EE7-4CAA-9372-95182615B0FC}"/>
    <dataValidation allowBlank="1" showInputMessage="1" showErrorMessage="1" promptTitle="Allocation" prompt="Please fill out all Set-Asides and the Total Allocation Amount. The workbook will check your total Allocation amount against what is entered into the BCR section below. " sqref="D11 B11" xr:uid="{CB9EEFF5-DADE-4578-81DF-625BF3D6D94C}"/>
  </dataValidation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6ADCEF8B-BE0D-4457-BDD4-8E4AEDF3A951}">
          <x14:formula1>
            <xm:f>'Categories (H)'!$B$3:$B$9</xm:f>
          </x14:formula1>
          <xm:sqref>A40:B79</xm:sqref>
        </x14:dataValidation>
        <x14:dataValidation type="list" allowBlank="1" showInputMessage="1" showErrorMessage="1" xr:uid="{A0A0BCBF-EE85-49EC-A902-BA77B41DD67A}">
          <x14:formula1>
            <xm:f>'Categories (H)'!$B$2</xm:f>
          </x14:formula1>
          <xm:sqref>A20:B37</xm:sqref>
        </x14:dataValidation>
        <x14:dataValidation type="list" allowBlank="1" showInputMessage="1" showErrorMessage="1" xr:uid="{FF941F7B-7705-4171-A8D1-2DE7412FF1EA}">
          <x14:formula1>
            <xm:f>'Year 1 Budget'!$C$30:$C$79</xm:f>
          </x14:formula1>
          <xm:sqref>C38:E38</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BD62D-24D2-4E6B-B76F-A80463C471DE}">
  <sheetPr codeName="Sheet7"/>
  <dimension ref="A1:J62"/>
  <sheetViews>
    <sheetView zoomScaleNormal="100" workbookViewId="0">
      <selection activeCell="M12" sqref="M12"/>
    </sheetView>
  </sheetViews>
  <sheetFormatPr defaultRowHeight="14.5" x14ac:dyDescent="0.35"/>
  <cols>
    <col min="1" max="1" width="17.1796875" bestFit="1" customWidth="1"/>
    <col min="2" max="2" width="26.54296875" bestFit="1" customWidth="1"/>
    <col min="3" max="3" width="28.1796875" style="21" customWidth="1"/>
    <col min="4" max="4" width="26.1796875" bestFit="1" customWidth="1"/>
    <col min="5" max="5" width="25.1796875" customWidth="1"/>
    <col min="6" max="6" width="18.81640625" bestFit="1" customWidth="1"/>
    <col min="7" max="7" width="19.54296875" bestFit="1" customWidth="1"/>
    <col min="8" max="9" width="19.54296875" customWidth="1"/>
    <col min="10" max="10" width="16" customWidth="1"/>
  </cols>
  <sheetData>
    <row r="1" spans="1:10" s="16" customFormat="1" ht="43.5" x14ac:dyDescent="0.35">
      <c r="A1" s="16" t="s">
        <v>184</v>
      </c>
      <c r="B1" s="16" t="s">
        <v>185</v>
      </c>
      <c r="C1" s="19" t="s">
        <v>192</v>
      </c>
      <c r="D1" s="16" t="s">
        <v>186</v>
      </c>
      <c r="E1" s="16" t="s">
        <v>187</v>
      </c>
      <c r="F1" s="16" t="s">
        <v>193</v>
      </c>
      <c r="G1" s="16" t="s">
        <v>188</v>
      </c>
      <c r="H1" s="16" t="s">
        <v>189</v>
      </c>
      <c r="I1" s="16" t="s">
        <v>190</v>
      </c>
      <c r="J1" s="16" t="s">
        <v>234</v>
      </c>
    </row>
    <row r="2" spans="1:10" x14ac:dyDescent="0.35">
      <c r="A2" t="s">
        <v>121</v>
      </c>
      <c r="B2" s="17">
        <v>4890254</v>
      </c>
      <c r="C2" s="20">
        <v>2288361</v>
      </c>
      <c r="D2" s="17">
        <v>1532698</v>
      </c>
      <c r="E2" s="17">
        <v>412130</v>
      </c>
      <c r="F2" s="17">
        <f>SUM(Sheet1[[#This Row],[Total Discretionary
Funds 2]],Sheet1[[#This Row],[Total Perinatal
Set-Aside 4]],Sheet1[[#This Row],[Adolescent and
Youth Treatment Funds 5]])</f>
        <v>6835082</v>
      </c>
      <c r="G2" s="17">
        <v>456172.15</v>
      </c>
      <c r="H2" s="17">
        <f>Sheet1[[#This Row],[Total Discretionary
Funds 2]]*0.4</f>
        <v>1956101.6</v>
      </c>
      <c r="I2" s="18">
        <v>0.15</v>
      </c>
      <c r="J2" s="27">
        <f>Sheet1[[#This Row],[Total SUBG (not Including Prevention) 6]]+Sheet1[[#This Row],[Prevention (not showing in total)
Set-Aside 3]]</f>
        <v>9123443</v>
      </c>
    </row>
    <row r="3" spans="1:10" x14ac:dyDescent="0.35">
      <c r="A3" t="s">
        <v>122</v>
      </c>
      <c r="B3" s="17">
        <v>277478</v>
      </c>
      <c r="C3" s="20">
        <v>92493</v>
      </c>
      <c r="D3" s="17">
        <v>0</v>
      </c>
      <c r="E3" s="17">
        <v>0</v>
      </c>
      <c r="F3" s="17">
        <f>SUM(Sheet1[[#This Row],[Total Discretionary
Funds 2]],Sheet1[[#This Row],[Total Perinatal
Set-Aside 4]],Sheet1[[#This Row],[Adolescent and
Youth Treatment Funds 5]])</f>
        <v>277478</v>
      </c>
      <c r="G3" s="17">
        <v>18498.55</v>
      </c>
      <c r="H3" s="17">
        <f>Sheet1[[#This Row],[Total Discretionary
Funds 2]]*0.4</f>
        <v>110991.20000000001</v>
      </c>
      <c r="I3" s="18">
        <v>0.25</v>
      </c>
      <c r="J3" s="27">
        <f>Sheet1[[#This Row],[Total SUBG (not Including Prevention) 6]]+Sheet1[[#This Row],[Prevention (not showing in total)
Set-Aside 3]]</f>
        <v>369971</v>
      </c>
    </row>
    <row r="4" spans="1:10" x14ac:dyDescent="0.35">
      <c r="A4" t="s">
        <v>124</v>
      </c>
      <c r="B4" s="17">
        <v>345161</v>
      </c>
      <c r="C4" s="20">
        <v>117054</v>
      </c>
      <c r="D4" s="17" t="s">
        <v>123</v>
      </c>
      <c r="E4" s="17">
        <v>0</v>
      </c>
      <c r="F4" s="17">
        <f>SUM(Sheet1[[#This Row],[Total Discretionary
Funds 2]],Sheet1[[#This Row],[Total Perinatal
Set-Aside 4]],Sheet1[[#This Row],[Adolescent and
Youth Treatment Funds 5]])</f>
        <v>345161</v>
      </c>
      <c r="G4" s="17">
        <v>23110.75</v>
      </c>
      <c r="H4" s="17">
        <f>Sheet1[[#This Row],[Total Discretionary
Funds 2]]*0.4</f>
        <v>138064.4</v>
      </c>
      <c r="I4" s="18">
        <v>0.25</v>
      </c>
      <c r="J4" s="27">
        <f>Sheet1[[#This Row],[Total SUBG (not Including Prevention) 6]]+Sheet1[[#This Row],[Prevention (not showing in total)
Set-Aside 3]]</f>
        <v>462215</v>
      </c>
    </row>
    <row r="5" spans="1:10" x14ac:dyDescent="0.35">
      <c r="A5" t="s">
        <v>125</v>
      </c>
      <c r="B5" s="17">
        <v>841832</v>
      </c>
      <c r="C5" s="20">
        <v>415248</v>
      </c>
      <c r="D5" s="17">
        <v>377255</v>
      </c>
      <c r="E5" s="17">
        <v>20657</v>
      </c>
      <c r="F5" s="17">
        <f>SUM(Sheet1[[#This Row],[Total Discretionary
Funds 2]],Sheet1[[#This Row],[Total Perinatal
Set-Aside 4]],Sheet1[[#This Row],[Adolescent and
Youth Treatment Funds 5]])</f>
        <v>1239744</v>
      </c>
      <c r="G5" s="17">
        <v>82749.600000000006</v>
      </c>
      <c r="H5" s="17">
        <f>Sheet1[[#This Row],[Total Discretionary
Funds 2]]*0.4</f>
        <v>336732.80000000005</v>
      </c>
      <c r="I5" s="18">
        <v>0.15</v>
      </c>
      <c r="J5" s="27">
        <f>Sheet1[[#This Row],[Total SUBG (not Including Prevention) 6]]+Sheet1[[#This Row],[Prevention (not showing in total)
Set-Aside 3]]</f>
        <v>1654992</v>
      </c>
    </row>
    <row r="6" spans="1:10" x14ac:dyDescent="0.35">
      <c r="A6" t="s">
        <v>126</v>
      </c>
      <c r="B6" s="17">
        <v>362800</v>
      </c>
      <c r="C6" s="20">
        <v>128045</v>
      </c>
      <c r="D6" s="17">
        <v>5125</v>
      </c>
      <c r="E6" s="17">
        <v>10209</v>
      </c>
      <c r="F6" s="17">
        <f>SUM(Sheet1[[#This Row],[Total Discretionary
Funds 2]],Sheet1[[#This Row],[Total Perinatal
Set-Aside 4]],Sheet1[[#This Row],[Adolescent and
Youth Treatment Funds 5]])</f>
        <v>378134</v>
      </c>
      <c r="G6" s="17">
        <v>25308.95</v>
      </c>
      <c r="H6" s="17">
        <f>Sheet1[[#This Row],[Total Discretionary
Funds 2]]*0.4</f>
        <v>145120</v>
      </c>
      <c r="I6" s="18">
        <v>0.15</v>
      </c>
      <c r="J6" s="27">
        <f>Sheet1[[#This Row],[Total SUBG (not Including Prevention) 6]]+Sheet1[[#This Row],[Prevention (not showing in total)
Set-Aside 3]]</f>
        <v>506179</v>
      </c>
    </row>
    <row r="7" spans="1:10" x14ac:dyDescent="0.35">
      <c r="A7" t="s">
        <v>127</v>
      </c>
      <c r="B7" s="17">
        <v>324518</v>
      </c>
      <c r="C7" s="20">
        <v>110173</v>
      </c>
      <c r="D7" s="17" t="s">
        <v>123</v>
      </c>
      <c r="E7" s="17" t="s">
        <v>123</v>
      </c>
      <c r="F7" s="17">
        <f>SUM(Sheet1[[#This Row],[Total Discretionary
Funds 2]],Sheet1[[#This Row],[Total Perinatal
Set-Aside 4]],Sheet1[[#This Row],[Adolescent and
Youth Treatment Funds 5]])</f>
        <v>324518</v>
      </c>
      <c r="G7" s="17">
        <v>21734.550000000003</v>
      </c>
      <c r="H7" s="17">
        <f>Sheet1[[#This Row],[Total Discretionary
Funds 2]]*0.4</f>
        <v>129807.20000000001</v>
      </c>
      <c r="I7" s="18">
        <v>0.15</v>
      </c>
      <c r="J7" s="27">
        <f>Sheet1[[#This Row],[Total SUBG (not Including Prevention) 6]]+Sheet1[[#This Row],[Prevention (not showing in total)
Set-Aside 3]]</f>
        <v>434691</v>
      </c>
    </row>
    <row r="8" spans="1:10" x14ac:dyDescent="0.35">
      <c r="A8" t="s">
        <v>128</v>
      </c>
      <c r="B8" s="17">
        <v>3117667</v>
      </c>
      <c r="C8" s="20">
        <v>1704843</v>
      </c>
      <c r="D8" s="17">
        <v>1590311</v>
      </c>
      <c r="E8" s="17">
        <v>376551</v>
      </c>
      <c r="F8" s="17">
        <f>SUM(Sheet1[[#This Row],[Total Discretionary
Funds 2]],Sheet1[[#This Row],[Total Perinatal
Set-Aside 4]],Sheet1[[#This Row],[Adolescent and
Youth Treatment Funds 5]])</f>
        <v>5084529</v>
      </c>
      <c r="G8" s="17">
        <v>339468.60000000003</v>
      </c>
      <c r="H8" s="17">
        <f>Sheet1[[#This Row],[Total Discretionary
Funds 2]]*0.4</f>
        <v>1247066.8</v>
      </c>
      <c r="I8" s="18">
        <v>0.15</v>
      </c>
      <c r="J8" s="27">
        <f>Sheet1[[#This Row],[Total SUBG (not Including Prevention) 6]]+Sheet1[[#This Row],[Prevention (not showing in total)
Set-Aside 3]]</f>
        <v>6789372</v>
      </c>
    </row>
    <row r="9" spans="1:10" x14ac:dyDescent="0.35">
      <c r="A9" t="s">
        <v>129</v>
      </c>
      <c r="B9" s="17">
        <v>338937</v>
      </c>
      <c r="C9" s="20">
        <v>114979</v>
      </c>
      <c r="D9" s="17" t="s">
        <v>123</v>
      </c>
      <c r="E9" s="17" t="s">
        <v>123</v>
      </c>
      <c r="F9" s="17">
        <f>SUM(Sheet1[[#This Row],[Total Discretionary
Funds 2]],Sheet1[[#This Row],[Total Perinatal
Set-Aside 4]],Sheet1[[#This Row],[Adolescent and
Youth Treatment Funds 5]])</f>
        <v>338937</v>
      </c>
      <c r="G9" s="17">
        <v>22695.800000000003</v>
      </c>
      <c r="H9" s="17">
        <f>Sheet1[[#This Row],[Total Discretionary
Funds 2]]*0.4</f>
        <v>135574.80000000002</v>
      </c>
      <c r="I9" s="18">
        <v>0.25</v>
      </c>
      <c r="J9" s="27">
        <f>Sheet1[[#This Row],[Total SUBG (not Including Prevention) 6]]+Sheet1[[#This Row],[Prevention (not showing in total)
Set-Aside 3]]</f>
        <v>453916</v>
      </c>
    </row>
    <row r="10" spans="1:10" x14ac:dyDescent="0.35">
      <c r="A10" t="s">
        <v>130</v>
      </c>
      <c r="B10" s="17">
        <v>714572</v>
      </c>
      <c r="C10" s="20">
        <v>261022</v>
      </c>
      <c r="D10" s="17">
        <v>48775</v>
      </c>
      <c r="E10" s="17">
        <v>13719</v>
      </c>
      <c r="F10" s="17">
        <f>SUM(Sheet1[[#This Row],[Total Discretionary
Funds 2]],Sheet1[[#This Row],[Total Perinatal
Set-Aside 4]],Sheet1[[#This Row],[Adolescent and
Youth Treatment Funds 5]])</f>
        <v>777066</v>
      </c>
      <c r="G10" s="17">
        <v>51904.4</v>
      </c>
      <c r="H10" s="17">
        <f>Sheet1[[#This Row],[Total Discretionary
Funds 2]]*0.4</f>
        <v>285828.8</v>
      </c>
      <c r="I10" s="18">
        <v>0.25</v>
      </c>
      <c r="J10" s="27">
        <f>Sheet1[[#This Row],[Total SUBG (not Including Prevention) 6]]+Sheet1[[#This Row],[Prevention (not showing in total)
Set-Aside 3]]</f>
        <v>1038088</v>
      </c>
    </row>
    <row r="11" spans="1:10" x14ac:dyDescent="0.35">
      <c r="A11" t="s">
        <v>131</v>
      </c>
      <c r="B11" s="17">
        <v>2929096</v>
      </c>
      <c r="C11" s="20">
        <v>1189351</v>
      </c>
      <c r="D11" s="17">
        <v>240889</v>
      </c>
      <c r="E11" s="17">
        <v>368069</v>
      </c>
      <c r="F11" s="17">
        <f>SUM(Sheet1[[#This Row],[Total Discretionary
Funds 2]],Sheet1[[#This Row],[Total Perinatal
Set-Aside 4]],Sheet1[[#This Row],[Adolescent and
Youth Treatment Funds 5]])</f>
        <v>3538054</v>
      </c>
      <c r="G11" s="17">
        <v>236370.25</v>
      </c>
      <c r="H11" s="17">
        <f>Sheet1[[#This Row],[Total Discretionary
Funds 2]]*0.4</f>
        <v>1171638.4000000001</v>
      </c>
      <c r="I11" s="18">
        <v>0.15</v>
      </c>
      <c r="J11" s="27">
        <f>Sheet1[[#This Row],[Total SUBG (not Including Prevention) 6]]+Sheet1[[#This Row],[Prevention (not showing in total)
Set-Aside 3]]</f>
        <v>4727405</v>
      </c>
    </row>
    <row r="12" spans="1:10" x14ac:dyDescent="0.35">
      <c r="A12" t="s">
        <v>132</v>
      </c>
      <c r="B12" s="17">
        <v>461977</v>
      </c>
      <c r="C12" s="20">
        <v>155992</v>
      </c>
      <c r="D12" s="17">
        <v>0</v>
      </c>
      <c r="E12" s="17">
        <v>0</v>
      </c>
      <c r="F12" s="17">
        <f>SUM(Sheet1[[#This Row],[Total Discretionary
Funds 2]],Sheet1[[#This Row],[Total Perinatal
Set-Aside 4]],Sheet1[[#This Row],[Adolescent and
Youth Treatment Funds 5]])</f>
        <v>461977</v>
      </c>
      <c r="G12" s="17">
        <v>30898.45</v>
      </c>
      <c r="H12" s="17">
        <f>Sheet1[[#This Row],[Total Discretionary
Funds 2]]*0.4</f>
        <v>184790.80000000002</v>
      </c>
      <c r="I12" s="18">
        <v>0.21210000000000001</v>
      </c>
      <c r="J12" s="27">
        <f>Sheet1[[#This Row],[Total SUBG (not Including Prevention) 6]]+Sheet1[[#This Row],[Prevention (not showing in total)
Set-Aside 3]]</f>
        <v>617969</v>
      </c>
    </row>
    <row r="13" spans="1:10" x14ac:dyDescent="0.35">
      <c r="A13" t="s">
        <v>133</v>
      </c>
      <c r="B13" s="17">
        <v>588174</v>
      </c>
      <c r="C13" s="20">
        <v>269333</v>
      </c>
      <c r="D13" s="17">
        <v>51039</v>
      </c>
      <c r="E13" s="17">
        <v>168785</v>
      </c>
      <c r="F13" s="17">
        <f>SUM(Sheet1[[#This Row],[Total Discretionary
Funds 2]],Sheet1[[#This Row],[Total Perinatal
Set-Aside 4]],Sheet1[[#This Row],[Adolescent and
Youth Treatment Funds 5]])</f>
        <v>807998</v>
      </c>
      <c r="G13" s="17">
        <v>53866.55</v>
      </c>
      <c r="H13" s="17">
        <f>Sheet1[[#This Row],[Total Discretionary
Funds 2]]*0.4</f>
        <v>235269.6</v>
      </c>
      <c r="I13" s="18">
        <v>0.15</v>
      </c>
      <c r="J13" s="27">
        <f>Sheet1[[#This Row],[Total SUBG (not Including Prevention) 6]]+Sheet1[[#This Row],[Prevention (not showing in total)
Set-Aside 3]]</f>
        <v>1077331</v>
      </c>
    </row>
    <row r="14" spans="1:10" x14ac:dyDescent="0.35">
      <c r="A14" t="s">
        <v>134</v>
      </c>
      <c r="B14" s="17">
        <v>642602</v>
      </c>
      <c r="C14" s="20">
        <v>259171</v>
      </c>
      <c r="D14" s="17" t="s">
        <v>123</v>
      </c>
      <c r="E14" s="17">
        <v>134910</v>
      </c>
      <c r="F14" s="17">
        <f>SUM(Sheet1[[#This Row],[Total Discretionary
Funds 2]],Sheet1[[#This Row],[Total Perinatal
Set-Aside 4]],Sheet1[[#This Row],[Adolescent and
Youth Treatment Funds 5]])</f>
        <v>777512</v>
      </c>
      <c r="G14" s="17">
        <v>51834.15</v>
      </c>
      <c r="H14" s="17">
        <f>Sheet1[[#This Row],[Total Discretionary
Funds 2]]*0.4</f>
        <v>257040.80000000002</v>
      </c>
      <c r="I14" s="18">
        <v>0.15</v>
      </c>
      <c r="J14" s="27">
        <f>Sheet1[[#This Row],[Total SUBG (not Including Prevention) 6]]+Sheet1[[#This Row],[Prevention (not showing in total)
Set-Aside 3]]</f>
        <v>1036683</v>
      </c>
    </row>
    <row r="15" spans="1:10" x14ac:dyDescent="0.35">
      <c r="A15" t="s">
        <v>135</v>
      </c>
      <c r="B15" s="17">
        <v>324198</v>
      </c>
      <c r="C15" s="20">
        <v>108066</v>
      </c>
      <c r="D15" s="17" t="s">
        <v>123</v>
      </c>
      <c r="E15" s="17" t="s">
        <v>123</v>
      </c>
      <c r="F15" s="17">
        <f>SUM(Sheet1[[#This Row],[Total Discretionary
Funds 2]],Sheet1[[#This Row],[Total Perinatal
Set-Aside 4]],Sheet1[[#This Row],[Adolescent and
Youth Treatment Funds 5]])</f>
        <v>324198</v>
      </c>
      <c r="G15" s="17">
        <v>21613.200000000001</v>
      </c>
      <c r="H15" s="17">
        <f>Sheet1[[#This Row],[Total Discretionary
Funds 2]]*0.4</f>
        <v>129679.20000000001</v>
      </c>
      <c r="I15" s="18">
        <v>0.15</v>
      </c>
      <c r="J15" s="27">
        <f>Sheet1[[#This Row],[Total SUBG (not Including Prevention) 6]]+Sheet1[[#This Row],[Prevention (not showing in total)
Set-Aside 3]]</f>
        <v>432264</v>
      </c>
    </row>
    <row r="16" spans="1:10" x14ac:dyDescent="0.35">
      <c r="A16" t="s">
        <v>136</v>
      </c>
      <c r="B16" s="17">
        <v>2813683</v>
      </c>
      <c r="C16" s="20">
        <v>1051953</v>
      </c>
      <c r="D16" s="17">
        <v>260649</v>
      </c>
      <c r="E16" s="17">
        <v>51527</v>
      </c>
      <c r="F16" s="17">
        <f>SUM(Sheet1[[#This Row],[Total Discretionary
Funds 2]],Sheet1[[#This Row],[Total Perinatal
Set-Aside 4]],Sheet1[[#This Row],[Adolescent and
Youth Treatment Funds 5]])</f>
        <v>3125859</v>
      </c>
      <c r="G16" s="17">
        <v>208890.6</v>
      </c>
      <c r="H16" s="17">
        <f>Sheet1[[#This Row],[Total Discretionary
Funds 2]]*0.4</f>
        <v>1125473.2</v>
      </c>
      <c r="I16" s="18">
        <v>0.23369999999999999</v>
      </c>
      <c r="J16" s="27">
        <f>Sheet1[[#This Row],[Total SUBG (not Including Prevention) 6]]+Sheet1[[#This Row],[Prevention (not showing in total)
Set-Aside 3]]</f>
        <v>4177812</v>
      </c>
    </row>
    <row r="17" spans="1:10" x14ac:dyDescent="0.35">
      <c r="A17" t="s">
        <v>137</v>
      </c>
      <c r="B17" s="17">
        <v>595019</v>
      </c>
      <c r="C17" s="20">
        <v>221120</v>
      </c>
      <c r="D17" s="17">
        <v>52624</v>
      </c>
      <c r="E17" s="17">
        <v>15717</v>
      </c>
      <c r="F17" s="17">
        <f>SUM(Sheet1[[#This Row],[Total Discretionary
Funds 2]],Sheet1[[#This Row],[Total Perinatal
Set-Aside 4]],Sheet1[[#This Row],[Adolescent and
Youth Treatment Funds 5]])</f>
        <v>663360</v>
      </c>
      <c r="G17" s="17">
        <v>44224</v>
      </c>
      <c r="H17" s="17">
        <f>Sheet1[[#This Row],[Total Discretionary
Funds 2]]*0.4</f>
        <v>238007.6</v>
      </c>
      <c r="I17" s="18">
        <v>0.17</v>
      </c>
      <c r="J17" s="27">
        <f>Sheet1[[#This Row],[Total SUBG (not Including Prevention) 6]]+Sheet1[[#This Row],[Prevention (not showing in total)
Set-Aside 3]]</f>
        <v>884480</v>
      </c>
    </row>
    <row r="18" spans="1:10" x14ac:dyDescent="0.35">
      <c r="A18" t="s">
        <v>138</v>
      </c>
      <c r="B18" s="17">
        <v>382003</v>
      </c>
      <c r="C18" s="20">
        <v>138582</v>
      </c>
      <c r="D18" s="17">
        <v>8986</v>
      </c>
      <c r="E18" s="17">
        <v>18756</v>
      </c>
      <c r="F18" s="17">
        <f>SUM(Sheet1[[#This Row],[Total Discretionary
Funds 2]],Sheet1[[#This Row],[Total Perinatal
Set-Aside 4]],Sheet1[[#This Row],[Adolescent and
Youth Treatment Funds 5]])</f>
        <v>409745</v>
      </c>
      <c r="G18" s="17">
        <v>27416.350000000002</v>
      </c>
      <c r="H18" s="17">
        <f>Sheet1[[#This Row],[Total Discretionary
Funds 2]]*0.4</f>
        <v>152801.20000000001</v>
      </c>
      <c r="I18" s="18">
        <v>0.15</v>
      </c>
      <c r="J18" s="27">
        <f>Sheet1[[#This Row],[Total SUBG (not Including Prevention) 6]]+Sheet1[[#This Row],[Prevention (not showing in total)
Set-Aside 3]]</f>
        <v>548327</v>
      </c>
    </row>
    <row r="19" spans="1:10" x14ac:dyDescent="0.35">
      <c r="A19" t="s">
        <v>139</v>
      </c>
      <c r="B19" s="17">
        <v>352771</v>
      </c>
      <c r="C19" s="20">
        <v>119590</v>
      </c>
      <c r="D19" s="17" t="s">
        <v>123</v>
      </c>
      <c r="E19" s="17" t="s">
        <v>123</v>
      </c>
      <c r="F19" s="17">
        <f>SUM(Sheet1[[#This Row],[Total Discretionary
Funds 2]],Sheet1[[#This Row],[Total Perinatal
Set-Aside 4]],Sheet1[[#This Row],[Adolescent and
Youth Treatment Funds 5]])</f>
        <v>352771</v>
      </c>
      <c r="G19" s="17">
        <v>23618.050000000003</v>
      </c>
      <c r="H19" s="17">
        <f>Sheet1[[#This Row],[Total Discretionary
Funds 2]]*0.4</f>
        <v>141108.4</v>
      </c>
      <c r="I19" s="18">
        <v>0.15</v>
      </c>
      <c r="J19" s="27">
        <f>Sheet1[[#This Row],[Total SUBG (not Including Prevention) 6]]+Sheet1[[#This Row],[Prevention (not showing in total)
Set-Aside 3]]</f>
        <v>472361</v>
      </c>
    </row>
    <row r="20" spans="1:10" x14ac:dyDescent="0.35">
      <c r="A20" t="s">
        <v>140</v>
      </c>
      <c r="B20" s="17">
        <v>39741710</v>
      </c>
      <c r="C20" s="20">
        <v>15079359</v>
      </c>
      <c r="D20" s="17">
        <v>3714194</v>
      </c>
      <c r="E20" s="17">
        <v>1632172</v>
      </c>
      <c r="F20" s="17">
        <f>SUM(Sheet1[[#This Row],[Total Discretionary
Funds 2]],Sheet1[[#This Row],[Total Perinatal
Set-Aside 4]],Sheet1[[#This Row],[Adolescent and
Youth Treatment Funds 5]])</f>
        <v>45088076</v>
      </c>
      <c r="G20" s="17">
        <v>3008371.75</v>
      </c>
      <c r="H20" s="17">
        <f>Sheet1[[#This Row],[Total Discretionary
Funds 2]]*0.4</f>
        <v>15896684</v>
      </c>
      <c r="I20" s="18">
        <v>0.15</v>
      </c>
      <c r="J20" s="27">
        <f>Sheet1[[#This Row],[Total SUBG (not Including Prevention) 6]]+Sheet1[[#This Row],[Prevention (not showing in total)
Set-Aside 3]]</f>
        <v>60167435</v>
      </c>
    </row>
    <row r="21" spans="1:10" x14ac:dyDescent="0.35">
      <c r="A21" t="s">
        <v>141</v>
      </c>
      <c r="B21" s="17">
        <v>559969</v>
      </c>
      <c r="C21" s="20">
        <v>212680</v>
      </c>
      <c r="D21" s="17">
        <v>63312</v>
      </c>
      <c r="E21" s="17">
        <v>14760</v>
      </c>
      <c r="F21" s="17">
        <f>SUM(Sheet1[[#This Row],[Total Discretionary
Funds 2]],Sheet1[[#This Row],[Total Perinatal
Set-Aside 4]],Sheet1[[#This Row],[Adolescent and
Youth Treatment Funds 5]])</f>
        <v>638041</v>
      </c>
      <c r="G21" s="17">
        <v>42536.05</v>
      </c>
      <c r="H21" s="17">
        <f>Sheet1[[#This Row],[Total Discretionary
Funds 2]]*0.4</f>
        <v>223987.6</v>
      </c>
      <c r="I21" s="18">
        <v>0.15</v>
      </c>
      <c r="J21" s="27">
        <f>Sheet1[[#This Row],[Total SUBG (not Including Prevention) 6]]+Sheet1[[#This Row],[Prevention (not showing in total)
Set-Aside 3]]</f>
        <v>850721</v>
      </c>
    </row>
    <row r="22" spans="1:10" x14ac:dyDescent="0.35">
      <c r="A22" t="s">
        <v>142</v>
      </c>
      <c r="B22" s="17">
        <v>1287953</v>
      </c>
      <c r="C22" s="20">
        <v>475165</v>
      </c>
      <c r="D22" s="17">
        <v>83784</v>
      </c>
      <c r="E22" s="17">
        <v>23758</v>
      </c>
      <c r="F22" s="17">
        <f>SUM(Sheet1[[#This Row],[Total Discretionary
Funds 2]],Sheet1[[#This Row],[Total Perinatal
Set-Aside 4]],Sheet1[[#This Row],[Adolescent and
Youth Treatment Funds 5]])</f>
        <v>1395495</v>
      </c>
      <c r="G22" s="17">
        <v>93533</v>
      </c>
      <c r="H22" s="17">
        <f>Sheet1[[#This Row],[Total Discretionary
Funds 2]]*0.4</f>
        <v>515181.2</v>
      </c>
      <c r="I22" s="18">
        <v>0.25</v>
      </c>
      <c r="J22" s="27">
        <f>Sheet1[[#This Row],[Total SUBG (not Including Prevention) 6]]+Sheet1[[#This Row],[Prevention (not showing in total)
Set-Aside 3]]</f>
        <v>1870660</v>
      </c>
    </row>
    <row r="23" spans="1:10" x14ac:dyDescent="0.35">
      <c r="A23" t="s">
        <v>143</v>
      </c>
      <c r="B23" s="17">
        <v>320886</v>
      </c>
      <c r="C23" s="20">
        <v>108962</v>
      </c>
      <c r="D23" s="17" t="s">
        <v>123</v>
      </c>
      <c r="E23" s="17" t="s">
        <v>123</v>
      </c>
      <c r="F23" s="17">
        <f>SUM(Sheet1[[#This Row],[Total Discretionary
Funds 2]],Sheet1[[#This Row],[Total Perinatal
Set-Aside 4]],Sheet1[[#This Row],[Adolescent and
Youth Treatment Funds 5]])</f>
        <v>320886</v>
      </c>
      <c r="G23" s="17">
        <v>21492.400000000001</v>
      </c>
      <c r="H23" s="17">
        <f>Sheet1[[#This Row],[Total Discretionary
Funds 2]]*0.4</f>
        <v>128354.40000000001</v>
      </c>
      <c r="I23" s="18">
        <v>0.25</v>
      </c>
      <c r="J23" s="27">
        <f>Sheet1[[#This Row],[Total SUBG (not Including Prevention) 6]]+Sheet1[[#This Row],[Prevention (not showing in total)
Set-Aside 3]]</f>
        <v>429848</v>
      </c>
    </row>
    <row r="24" spans="1:10" x14ac:dyDescent="0.35">
      <c r="A24" t="s">
        <v>144</v>
      </c>
      <c r="B24" s="17">
        <v>483125</v>
      </c>
      <c r="C24" s="20">
        <v>226414</v>
      </c>
      <c r="D24" s="17">
        <v>21841</v>
      </c>
      <c r="E24" s="17">
        <v>168276</v>
      </c>
      <c r="F24" s="17">
        <f>SUM(Sheet1[[#This Row],[Total Discretionary
Funds 2]],Sheet1[[#This Row],[Total Perinatal
Set-Aside 4]],Sheet1[[#This Row],[Adolescent and
Youth Treatment Funds 5]])</f>
        <v>673242</v>
      </c>
      <c r="G24" s="17">
        <v>44982.8</v>
      </c>
      <c r="H24" s="17">
        <f>Sheet1[[#This Row],[Total Discretionary
Funds 2]]*0.4</f>
        <v>193250</v>
      </c>
      <c r="I24" s="18">
        <v>0.25</v>
      </c>
      <c r="J24" s="27">
        <f>Sheet1[[#This Row],[Total SUBG (not Including Prevention) 6]]+Sheet1[[#This Row],[Prevention (not showing in total)
Set-Aside 3]]</f>
        <v>899656</v>
      </c>
    </row>
    <row r="25" spans="1:10" x14ac:dyDescent="0.35">
      <c r="A25" t="s">
        <v>145</v>
      </c>
      <c r="B25" s="17">
        <v>961363</v>
      </c>
      <c r="C25" s="20">
        <v>353487</v>
      </c>
      <c r="D25" s="17">
        <v>78025</v>
      </c>
      <c r="E25" s="17">
        <v>21072</v>
      </c>
      <c r="F25" s="17">
        <f>SUM(Sheet1[[#This Row],[Total Discretionary
Funds 2]],Sheet1[[#This Row],[Total Perinatal
Set-Aside 4]],Sheet1[[#This Row],[Adolescent and
Youth Treatment Funds 5]])</f>
        <v>1060460</v>
      </c>
      <c r="G25" s="17">
        <v>70697.350000000006</v>
      </c>
      <c r="H25" s="17">
        <f>Sheet1[[#This Row],[Total Discretionary
Funds 2]]*0.4</f>
        <v>384545.2</v>
      </c>
      <c r="I25" s="18">
        <v>0.15</v>
      </c>
      <c r="J25" s="27">
        <f>Sheet1[[#This Row],[Total SUBG (not Including Prevention) 6]]+Sheet1[[#This Row],[Prevention (not showing in total)
Set-Aside 3]]</f>
        <v>1413947</v>
      </c>
    </row>
    <row r="26" spans="1:10" x14ac:dyDescent="0.35">
      <c r="A26" t="s">
        <v>146</v>
      </c>
      <c r="B26" s="17">
        <v>313951</v>
      </c>
      <c r="C26" s="20">
        <v>104650</v>
      </c>
      <c r="D26" s="17" t="s">
        <v>123</v>
      </c>
      <c r="E26" s="17" t="s">
        <v>123</v>
      </c>
      <c r="F26" s="17">
        <f>SUM(Sheet1[[#This Row],[Total Discretionary
Funds 2]],Sheet1[[#This Row],[Total Perinatal
Set-Aside 4]],Sheet1[[#This Row],[Adolescent and
Youth Treatment Funds 5]])</f>
        <v>313951</v>
      </c>
      <c r="G26" s="17">
        <v>20930.050000000003</v>
      </c>
      <c r="H26" s="17">
        <f>Sheet1[[#This Row],[Total Discretionary
Funds 2]]*0.4</f>
        <v>125580.40000000001</v>
      </c>
      <c r="I26" s="18">
        <v>0.23649999999999999</v>
      </c>
      <c r="J26" s="27">
        <f>Sheet1[[#This Row],[Total SUBG (not Including Prevention) 6]]+Sheet1[[#This Row],[Prevention (not showing in total)
Set-Aside 3]]</f>
        <v>418601</v>
      </c>
    </row>
    <row r="27" spans="1:10" x14ac:dyDescent="0.35">
      <c r="A27" t="s">
        <v>147</v>
      </c>
      <c r="B27" s="17">
        <v>316618</v>
      </c>
      <c r="C27" s="20">
        <v>105539</v>
      </c>
      <c r="D27" s="17" t="s">
        <v>123</v>
      </c>
      <c r="E27" s="17" t="s">
        <v>123</v>
      </c>
      <c r="F27" s="17">
        <f>SUM(Sheet1[[#This Row],[Total Discretionary
Funds 2]],Sheet1[[#This Row],[Total Perinatal
Set-Aside 4]],Sheet1[[#This Row],[Adolescent and
Youth Treatment Funds 5]])</f>
        <v>316618</v>
      </c>
      <c r="G27" s="17">
        <v>21107.850000000002</v>
      </c>
      <c r="H27" s="17">
        <f>Sheet1[[#This Row],[Total Discretionary
Funds 2]]*0.4</f>
        <v>126647.20000000001</v>
      </c>
      <c r="I27" s="18">
        <v>0.15</v>
      </c>
      <c r="J27" s="27">
        <f>Sheet1[[#This Row],[Total SUBG (not Including Prevention) 6]]+Sheet1[[#This Row],[Prevention (not showing in total)
Set-Aside 3]]</f>
        <v>422157</v>
      </c>
    </row>
    <row r="28" spans="1:10" x14ac:dyDescent="0.35">
      <c r="A28" t="s">
        <v>148</v>
      </c>
      <c r="B28" s="17">
        <v>1717983</v>
      </c>
      <c r="C28" s="20">
        <v>625936</v>
      </c>
      <c r="D28" s="17">
        <v>95913</v>
      </c>
      <c r="E28" s="17">
        <v>33911</v>
      </c>
      <c r="F28" s="17">
        <f>SUM(Sheet1[[#This Row],[Total Discretionary
Funds 2]],Sheet1[[#This Row],[Total Perinatal
Set-Aside 4]],Sheet1[[#This Row],[Adolescent and
Youth Treatment Funds 5]])</f>
        <v>1847807</v>
      </c>
      <c r="G28" s="17">
        <v>123687.15000000001</v>
      </c>
      <c r="H28" s="17">
        <f>Sheet1[[#This Row],[Total Discretionary
Funds 2]]*0.4</f>
        <v>687193.20000000007</v>
      </c>
      <c r="I28" s="18">
        <v>0.15</v>
      </c>
      <c r="J28" s="27">
        <f>Sheet1[[#This Row],[Total SUBG (not Including Prevention) 6]]+Sheet1[[#This Row],[Prevention (not showing in total)
Set-Aside 3]]</f>
        <v>2473743</v>
      </c>
    </row>
    <row r="29" spans="1:10" x14ac:dyDescent="0.35">
      <c r="A29" t="s">
        <v>149</v>
      </c>
      <c r="B29" s="17">
        <v>697448</v>
      </c>
      <c r="C29" s="20">
        <v>253174</v>
      </c>
      <c r="D29" s="17">
        <v>40642</v>
      </c>
      <c r="E29" s="17">
        <v>15432</v>
      </c>
      <c r="F29" s="17">
        <f>SUM(Sheet1[[#This Row],[Total Discretionary
Funds 2]],Sheet1[[#This Row],[Total Perinatal
Set-Aside 4]],Sheet1[[#This Row],[Adolescent and
Youth Treatment Funds 5]])</f>
        <v>753522</v>
      </c>
      <c r="G29" s="17">
        <v>50334.8</v>
      </c>
      <c r="H29" s="17">
        <f>Sheet1[[#This Row],[Total Discretionary
Funds 2]]*0.4</f>
        <v>278979.20000000001</v>
      </c>
      <c r="I29" s="18">
        <v>0.25</v>
      </c>
      <c r="J29" s="27">
        <f>Sheet1[[#This Row],[Total SUBG (not Including Prevention) 6]]+Sheet1[[#This Row],[Prevention (not showing in total)
Set-Aside 3]]</f>
        <v>1006696</v>
      </c>
    </row>
    <row r="30" spans="1:10" x14ac:dyDescent="0.35">
      <c r="A30" t="s">
        <v>150</v>
      </c>
      <c r="B30" s="17">
        <v>499230</v>
      </c>
      <c r="C30" s="20">
        <v>178841</v>
      </c>
      <c r="D30" s="17">
        <v>18124</v>
      </c>
      <c r="E30" s="17">
        <v>13168</v>
      </c>
      <c r="F30" s="17">
        <f>SUM(Sheet1[[#This Row],[Total Discretionary
Funds 2]],Sheet1[[#This Row],[Total Perinatal
Set-Aside 4]],Sheet1[[#This Row],[Adolescent and
Youth Treatment Funds 5]])</f>
        <v>530522</v>
      </c>
      <c r="G30" s="17">
        <v>35468.15</v>
      </c>
      <c r="H30" s="17">
        <f>Sheet1[[#This Row],[Total Discretionary
Funds 2]]*0.4</f>
        <v>199692</v>
      </c>
      <c r="I30" s="18">
        <v>0.157</v>
      </c>
      <c r="J30" s="27">
        <f>Sheet1[[#This Row],[Total SUBG (not Including Prevention) 6]]+Sheet1[[#This Row],[Prevention (not showing in total)
Set-Aside 3]]</f>
        <v>709363</v>
      </c>
    </row>
    <row r="31" spans="1:10" x14ac:dyDescent="0.35">
      <c r="A31" t="s">
        <v>151</v>
      </c>
      <c r="B31" s="17">
        <v>12782657</v>
      </c>
      <c r="C31" s="20">
        <v>4819125</v>
      </c>
      <c r="D31" s="17">
        <v>976036</v>
      </c>
      <c r="E31" s="17">
        <v>638681</v>
      </c>
      <c r="F31" s="17">
        <f>SUM(Sheet1[[#This Row],[Total Discretionary
Funds 2]],Sheet1[[#This Row],[Total Perinatal
Set-Aside 4]],Sheet1[[#This Row],[Adolescent and
Youth Treatment Funds 5]])</f>
        <v>14397374</v>
      </c>
      <c r="G31" s="17">
        <v>960824.95000000007</v>
      </c>
      <c r="H31" s="17">
        <f>Sheet1[[#This Row],[Total Discretionary
Funds 2]]*0.4</f>
        <v>5113062.8000000007</v>
      </c>
      <c r="I31" s="18">
        <v>0.21149999999999999</v>
      </c>
      <c r="J31" s="27">
        <f>Sheet1[[#This Row],[Total SUBG (not Including Prevention) 6]]+Sheet1[[#This Row],[Prevention (not showing in total)
Set-Aside 3]]</f>
        <v>19216499</v>
      </c>
    </row>
    <row r="32" spans="1:10" x14ac:dyDescent="0.35">
      <c r="A32" t="s">
        <v>152</v>
      </c>
      <c r="B32" s="17">
        <v>1044191</v>
      </c>
      <c r="C32" s="20">
        <v>398875</v>
      </c>
      <c r="D32" s="17">
        <v>123714</v>
      </c>
      <c r="E32" s="17">
        <v>22719</v>
      </c>
      <c r="F32" s="17">
        <f>SUM(Sheet1[[#This Row],[Total Discretionary
Funds 2]],Sheet1[[#This Row],[Total Perinatal
Set-Aside 4]],Sheet1[[#This Row],[Adolescent and
Youth Treatment Funds 5]])</f>
        <v>1190624</v>
      </c>
      <c r="G32" s="17">
        <v>79474.950000000012</v>
      </c>
      <c r="H32" s="17">
        <f>Sheet1[[#This Row],[Total Discretionary
Funds 2]]*0.4</f>
        <v>417676.4</v>
      </c>
      <c r="I32" s="18">
        <v>0.15</v>
      </c>
      <c r="J32" s="27">
        <f>Sheet1[[#This Row],[Total SUBG (not Including Prevention) 6]]+Sheet1[[#This Row],[Prevention (not showing in total)
Set-Aside 3]]</f>
        <v>1589499</v>
      </c>
    </row>
    <row r="33" spans="1:10" x14ac:dyDescent="0.35">
      <c r="A33" t="s">
        <v>153</v>
      </c>
      <c r="B33" s="17">
        <v>330233</v>
      </c>
      <c r="C33" s="20">
        <v>110078</v>
      </c>
      <c r="D33" s="17" t="s">
        <v>123</v>
      </c>
      <c r="E33" s="17" t="s">
        <v>123</v>
      </c>
      <c r="F33" s="17">
        <f>SUM(Sheet1[[#This Row],[Total Discretionary
Funds 2]],Sheet1[[#This Row],[Total Perinatal
Set-Aside 4]],Sheet1[[#This Row],[Adolescent and
Youth Treatment Funds 5]])</f>
        <v>330233</v>
      </c>
      <c r="G33" s="17">
        <v>22015.550000000003</v>
      </c>
      <c r="H33" s="17">
        <f>Sheet1[[#This Row],[Total Discretionary
Funds 2]]*0.4</f>
        <v>132093.20000000001</v>
      </c>
      <c r="I33" s="18">
        <v>0.15</v>
      </c>
      <c r="J33" s="27">
        <f>Sheet1[[#This Row],[Total SUBG (not Including Prevention) 6]]+Sheet1[[#This Row],[Prevention (not showing in total)
Set-Aside 3]]</f>
        <v>440311</v>
      </c>
    </row>
    <row r="34" spans="1:10" x14ac:dyDescent="0.35">
      <c r="A34" t="s">
        <v>154</v>
      </c>
      <c r="B34" s="17">
        <v>6909286</v>
      </c>
      <c r="C34" s="20">
        <v>2625955</v>
      </c>
      <c r="D34" s="17">
        <v>828419</v>
      </c>
      <c r="E34" s="17">
        <v>110161</v>
      </c>
      <c r="F34" s="17">
        <f>SUM(Sheet1[[#This Row],[Total Discretionary
Funds 2]],Sheet1[[#This Row],[Total Perinatal
Set-Aside 4]],Sheet1[[#This Row],[Adolescent and
Youth Treatment Funds 5]])</f>
        <v>7847866</v>
      </c>
      <c r="G34" s="17">
        <v>523691.05000000005</v>
      </c>
      <c r="H34" s="17">
        <f>Sheet1[[#This Row],[Total Discretionary
Funds 2]]*0.4</f>
        <v>2763714.4000000004</v>
      </c>
      <c r="I34" s="18">
        <v>0.15110000000000001</v>
      </c>
      <c r="J34" s="27">
        <f>Sheet1[[#This Row],[Total SUBG (not Including Prevention) 6]]+Sheet1[[#This Row],[Prevention (not showing in total)
Set-Aside 3]]</f>
        <v>10473821</v>
      </c>
    </row>
    <row r="35" spans="1:10" x14ac:dyDescent="0.35">
      <c r="A35" t="s">
        <v>155</v>
      </c>
      <c r="B35" s="17">
        <v>3623216</v>
      </c>
      <c r="C35" s="20">
        <v>1761981</v>
      </c>
      <c r="D35" s="17">
        <v>1543475</v>
      </c>
      <c r="E35" s="17">
        <v>89251</v>
      </c>
      <c r="F35" s="17">
        <f>SUM(Sheet1[[#This Row],[Total Discretionary
Funds 2]],Sheet1[[#This Row],[Total Perinatal
Set-Aside 4]],Sheet1[[#This Row],[Adolescent and
Youth Treatment Funds 5]])</f>
        <v>5255942</v>
      </c>
      <c r="G35" s="17">
        <v>350896.15</v>
      </c>
      <c r="H35" s="17">
        <f>Sheet1[[#This Row],[Total Discretionary
Funds 2]]*0.4</f>
        <v>1449286.4000000001</v>
      </c>
      <c r="I35" s="18">
        <v>0.25</v>
      </c>
      <c r="J35" s="27">
        <f>Sheet1[[#This Row],[Total SUBG (not Including Prevention) 6]]+Sheet1[[#This Row],[Prevention (not showing in total)
Set-Aside 3]]</f>
        <v>7017923</v>
      </c>
    </row>
    <row r="36" spans="1:10" x14ac:dyDescent="0.35">
      <c r="A36" t="s">
        <v>156</v>
      </c>
      <c r="B36" s="17">
        <v>372876</v>
      </c>
      <c r="C36" s="20">
        <v>131447</v>
      </c>
      <c r="D36" s="17">
        <v>5136</v>
      </c>
      <c r="E36" s="17">
        <v>10329</v>
      </c>
      <c r="F36" s="17">
        <f>SUM(Sheet1[[#This Row],[Total Discretionary
Funds 2]],Sheet1[[#This Row],[Total Perinatal
Set-Aside 4]],Sheet1[[#This Row],[Adolescent and
Youth Treatment Funds 5]])</f>
        <v>388341</v>
      </c>
      <c r="G36" s="17">
        <v>25989.4</v>
      </c>
      <c r="H36" s="17">
        <f>Sheet1[[#This Row],[Total Discretionary
Funds 2]]*0.4</f>
        <v>149150.39999999999</v>
      </c>
      <c r="I36" s="18">
        <v>0.25</v>
      </c>
      <c r="J36" s="27">
        <f>Sheet1[[#This Row],[Total SUBG (not Including Prevention) 6]]+Sheet1[[#This Row],[Prevention (not showing in total)
Set-Aside 3]]</f>
        <v>519788</v>
      </c>
    </row>
    <row r="37" spans="1:10" x14ac:dyDescent="0.35">
      <c r="A37" t="s">
        <v>157</v>
      </c>
      <c r="B37" s="17">
        <v>7367898</v>
      </c>
      <c r="C37" s="20">
        <v>2652846</v>
      </c>
      <c r="D37" s="17">
        <v>248296</v>
      </c>
      <c r="E37" s="17">
        <v>312343</v>
      </c>
      <c r="F37" s="17">
        <f>SUM(Sheet1[[#This Row],[Total Discretionary
Funds 2]],Sheet1[[#This Row],[Total Perinatal
Set-Aside 4]],Sheet1[[#This Row],[Adolescent and
Youth Treatment Funds 5]])</f>
        <v>7928537</v>
      </c>
      <c r="G37" s="17">
        <v>529069.15</v>
      </c>
      <c r="H37" s="17">
        <f>Sheet1[[#This Row],[Total Discretionary
Funds 2]]*0.4</f>
        <v>2947159.2</v>
      </c>
      <c r="I37" s="18">
        <v>0.25</v>
      </c>
      <c r="J37" s="27">
        <f>Sheet1[[#This Row],[Total SUBG (not Including Prevention) 6]]+Sheet1[[#This Row],[Prevention (not showing in total)
Set-Aside 3]]</f>
        <v>10581383</v>
      </c>
    </row>
    <row r="38" spans="1:10" x14ac:dyDescent="0.35">
      <c r="A38" t="s">
        <v>158</v>
      </c>
      <c r="B38" s="17">
        <v>11342892</v>
      </c>
      <c r="C38" s="20">
        <v>4594427</v>
      </c>
      <c r="D38" s="17">
        <v>1736069</v>
      </c>
      <c r="E38" s="17">
        <v>644319</v>
      </c>
      <c r="F38" s="17">
        <f>SUM(Sheet1[[#This Row],[Total Discretionary
Funds 2]],Sheet1[[#This Row],[Total Perinatal
Set-Aside 4]],Sheet1[[#This Row],[Adolescent and
Youth Treatment Funds 5]])</f>
        <v>13723280</v>
      </c>
      <c r="G38" s="17">
        <v>915885.35000000009</v>
      </c>
      <c r="H38" s="17">
        <f>Sheet1[[#This Row],[Total Discretionary
Funds 2]]*0.4</f>
        <v>4537156.8</v>
      </c>
      <c r="I38" s="18">
        <v>0.15</v>
      </c>
      <c r="J38" s="27">
        <f>Sheet1[[#This Row],[Total SUBG (not Including Prevention) 6]]+Sheet1[[#This Row],[Prevention (not showing in total)
Set-Aside 3]]</f>
        <v>18317707</v>
      </c>
    </row>
    <row r="39" spans="1:10" x14ac:dyDescent="0.35">
      <c r="A39" t="s">
        <v>159</v>
      </c>
      <c r="B39" s="17">
        <v>5975417</v>
      </c>
      <c r="C39" s="20">
        <v>2235841</v>
      </c>
      <c r="D39" s="17">
        <v>303190</v>
      </c>
      <c r="E39" s="17">
        <v>398915</v>
      </c>
      <c r="F39" s="17">
        <f>SUM(Sheet1[[#This Row],[Total Discretionary
Funds 2]],Sheet1[[#This Row],[Total Perinatal
Set-Aside 4]],Sheet1[[#This Row],[Adolescent and
Youth Treatment Funds 5]])</f>
        <v>6677522</v>
      </c>
      <c r="G39" s="17">
        <v>445668.15</v>
      </c>
      <c r="H39" s="17">
        <f>Sheet1[[#This Row],[Total Discretionary
Funds 2]]*0.4</f>
        <v>2390166.8000000003</v>
      </c>
      <c r="I39" s="18">
        <v>0.25</v>
      </c>
      <c r="J39" s="27">
        <f>Sheet1[[#This Row],[Total SUBG (not Including Prevention) 6]]+Sheet1[[#This Row],[Prevention (not showing in total)
Set-Aside 3]]</f>
        <v>8913363</v>
      </c>
    </row>
    <row r="40" spans="1:10" x14ac:dyDescent="0.35">
      <c r="A40" t="s">
        <v>160</v>
      </c>
      <c r="B40" s="17">
        <v>2272567</v>
      </c>
      <c r="C40" s="20">
        <v>842130</v>
      </c>
      <c r="D40" s="17">
        <v>178560</v>
      </c>
      <c r="E40" s="17">
        <v>45264</v>
      </c>
      <c r="F40" s="17">
        <f>SUM(Sheet1[[#This Row],[Total Discretionary
Funds 2]],Sheet1[[#This Row],[Total Perinatal
Set-Aside 4]],Sheet1[[#This Row],[Adolescent and
Youth Treatment Funds 5]])</f>
        <v>2496391</v>
      </c>
      <c r="G40" s="17">
        <v>166926.05000000002</v>
      </c>
      <c r="H40" s="17">
        <f>Sheet1[[#This Row],[Total Discretionary
Funds 2]]*0.4</f>
        <v>909026.8</v>
      </c>
      <c r="I40" s="18">
        <v>0.15</v>
      </c>
      <c r="J40" s="27">
        <f>Sheet1[[#This Row],[Total SUBG (not Including Prevention) 6]]+Sheet1[[#This Row],[Prevention (not showing in total)
Set-Aside 3]]</f>
        <v>3338521</v>
      </c>
    </row>
    <row r="41" spans="1:10" x14ac:dyDescent="0.35">
      <c r="A41" t="s">
        <v>161</v>
      </c>
      <c r="B41" s="17">
        <v>1012341</v>
      </c>
      <c r="C41" s="20">
        <v>430678</v>
      </c>
      <c r="D41" s="17">
        <v>72569</v>
      </c>
      <c r="E41" s="17">
        <v>177123</v>
      </c>
      <c r="F41" s="17">
        <f>SUM(Sheet1[[#This Row],[Total Discretionary
Funds 2]],Sheet1[[#This Row],[Total Perinatal
Set-Aside 4]],Sheet1[[#This Row],[Adolescent and
Youth Treatment Funds 5]])</f>
        <v>1262033</v>
      </c>
      <c r="G41" s="17">
        <v>84635.55</v>
      </c>
      <c r="H41" s="17">
        <f>Sheet1[[#This Row],[Total Discretionary
Funds 2]]*0.4</f>
        <v>404936.4</v>
      </c>
      <c r="I41" s="18">
        <v>0.15</v>
      </c>
      <c r="J41" s="27">
        <f>Sheet1[[#This Row],[Total SUBG (not Including Prevention) 6]]+Sheet1[[#This Row],[Prevention (not showing in total)
Set-Aside 3]]</f>
        <v>1692711</v>
      </c>
    </row>
    <row r="42" spans="1:10" x14ac:dyDescent="0.35">
      <c r="A42" t="s">
        <v>162</v>
      </c>
      <c r="B42" s="17">
        <v>3247427</v>
      </c>
      <c r="C42" s="20">
        <v>1185315</v>
      </c>
      <c r="D42" s="17">
        <v>222167</v>
      </c>
      <c r="E42" s="17">
        <v>56352</v>
      </c>
      <c r="F42" s="17">
        <f>SUM(Sheet1[[#This Row],[Total Discretionary
Funds 2]],Sheet1[[#This Row],[Total Perinatal
Set-Aside 4]],Sheet1[[#This Row],[Adolescent and
Youth Treatment Funds 5]])</f>
        <v>3525946</v>
      </c>
      <c r="G42" s="17">
        <v>235563.05000000002</v>
      </c>
      <c r="H42" s="17">
        <f>Sheet1[[#This Row],[Total Discretionary
Funds 2]]*0.4</f>
        <v>1298970.8</v>
      </c>
      <c r="I42" s="18">
        <v>0.15</v>
      </c>
      <c r="J42" s="27">
        <f>Sheet1[[#This Row],[Total SUBG (not Including Prevention) 6]]+Sheet1[[#This Row],[Prevention (not showing in total)
Set-Aside 3]]</f>
        <v>4711261</v>
      </c>
    </row>
    <row r="43" spans="1:10" x14ac:dyDescent="0.35">
      <c r="A43" t="s">
        <v>163</v>
      </c>
      <c r="B43" s="17">
        <v>1607026</v>
      </c>
      <c r="C43" s="20">
        <v>664660</v>
      </c>
      <c r="D43" s="17">
        <v>168718</v>
      </c>
      <c r="E43" s="17">
        <v>188235</v>
      </c>
      <c r="F43" s="17">
        <f>SUM(Sheet1[[#This Row],[Total Discretionary
Funds 2]],Sheet1[[#This Row],[Total Perinatal
Set-Aside 4]],Sheet1[[#This Row],[Adolescent and
Youth Treatment Funds 5]])</f>
        <v>1963979</v>
      </c>
      <c r="G43" s="17">
        <v>131431.95000000001</v>
      </c>
      <c r="H43" s="17">
        <f>Sheet1[[#This Row],[Total Discretionary
Funds 2]]*0.4</f>
        <v>642810.4</v>
      </c>
      <c r="I43" s="18">
        <v>0.20399999999999999</v>
      </c>
      <c r="J43" s="27">
        <f>Sheet1[[#This Row],[Total SUBG (not Including Prevention) 6]]+Sheet1[[#This Row],[Prevention (not showing in total)
Set-Aside 3]]</f>
        <v>2628639</v>
      </c>
    </row>
    <row r="44" spans="1:10" x14ac:dyDescent="0.35">
      <c r="A44" t="s">
        <v>164</v>
      </c>
      <c r="B44" s="17">
        <v>7807337</v>
      </c>
      <c r="C44" s="20">
        <v>2944162</v>
      </c>
      <c r="D44" s="17">
        <v>532405</v>
      </c>
      <c r="E44" s="17">
        <v>462745</v>
      </c>
      <c r="F44" s="17">
        <f>SUM(Sheet1[[#This Row],[Total Discretionary
Funds 2]],Sheet1[[#This Row],[Total Perinatal
Set-Aside 4]],Sheet1[[#This Row],[Adolescent and
Youth Treatment Funds 5]])</f>
        <v>8802487</v>
      </c>
      <c r="G44" s="17">
        <v>587332.45000000007</v>
      </c>
      <c r="H44" s="17">
        <f>Sheet1[[#This Row],[Total Discretionary
Funds 2]]*0.4</f>
        <v>3122934.8000000003</v>
      </c>
      <c r="I44" s="18">
        <v>0.15</v>
      </c>
      <c r="J44" s="27">
        <f>Sheet1[[#This Row],[Total SUBG (not Including Prevention) 6]]+Sheet1[[#This Row],[Prevention (not showing in total)
Set-Aside 3]]</f>
        <v>11746649</v>
      </c>
    </row>
    <row r="45" spans="1:10" x14ac:dyDescent="0.35">
      <c r="A45" t="s">
        <v>165</v>
      </c>
      <c r="B45" s="17">
        <v>1151853</v>
      </c>
      <c r="C45" s="20">
        <v>478255</v>
      </c>
      <c r="D45" s="17">
        <v>75482</v>
      </c>
      <c r="E45" s="17">
        <v>177431</v>
      </c>
      <c r="F45" s="17">
        <f>SUM(Sheet1[[#This Row],[Total Discretionary
Funds 2]],Sheet1[[#This Row],[Total Perinatal
Set-Aside 4]],Sheet1[[#This Row],[Adolescent and
Youth Treatment Funds 5]])</f>
        <v>1404766</v>
      </c>
      <c r="G45" s="17">
        <v>94151.05</v>
      </c>
      <c r="H45" s="17">
        <f>Sheet1[[#This Row],[Total Discretionary
Funds 2]]*0.4</f>
        <v>460741.2</v>
      </c>
      <c r="I45" s="18">
        <v>0.15</v>
      </c>
      <c r="J45" s="27">
        <f>Sheet1[[#This Row],[Total SUBG (not Including Prevention) 6]]+Sheet1[[#This Row],[Prevention (not showing in total)
Set-Aside 3]]</f>
        <v>1883021</v>
      </c>
    </row>
    <row r="46" spans="1:10" x14ac:dyDescent="0.35">
      <c r="A46" t="s">
        <v>166</v>
      </c>
      <c r="B46" s="17">
        <v>700370</v>
      </c>
      <c r="C46" s="20">
        <v>366971</v>
      </c>
      <c r="D46" s="17">
        <v>376396</v>
      </c>
      <c r="E46" s="17">
        <v>18146</v>
      </c>
      <c r="F46" s="17">
        <f>SUM(Sheet1[[#This Row],[Total Discretionary
Funds 2]],Sheet1[[#This Row],[Total Perinatal
Set-Aside 4]],Sheet1[[#This Row],[Adolescent and
Youth Treatment Funds 5]])</f>
        <v>1094912</v>
      </c>
      <c r="G46" s="17">
        <v>73094.150000000009</v>
      </c>
      <c r="H46" s="17">
        <f>Sheet1[[#This Row],[Total Discretionary
Funds 2]]*0.4</f>
        <v>280148</v>
      </c>
      <c r="I46" s="18">
        <v>0.25</v>
      </c>
      <c r="J46" s="27">
        <f>Sheet1[[#This Row],[Total SUBG (not Including Prevention) 6]]+Sheet1[[#This Row],[Prevention (not showing in total)
Set-Aside 3]]</f>
        <v>1461883</v>
      </c>
    </row>
    <row r="47" spans="1:10" x14ac:dyDescent="0.35">
      <c r="A47" t="s">
        <v>167</v>
      </c>
      <c r="B47" s="17">
        <v>342367</v>
      </c>
      <c r="C47" s="20">
        <v>116122</v>
      </c>
      <c r="D47" s="17" t="s">
        <v>123</v>
      </c>
      <c r="E47" s="17" t="s">
        <v>123</v>
      </c>
      <c r="F47" s="17">
        <f>SUM(Sheet1[[#This Row],[Total Discretionary
Funds 2]],Sheet1[[#This Row],[Total Perinatal
Set-Aside 4]],Sheet1[[#This Row],[Adolescent and
Youth Treatment Funds 5]])</f>
        <v>342367</v>
      </c>
      <c r="G47" s="17">
        <v>22924.45</v>
      </c>
      <c r="H47" s="17">
        <f>Sheet1[[#This Row],[Total Discretionary
Funds 2]]*0.4</f>
        <v>136946.80000000002</v>
      </c>
      <c r="I47" s="18">
        <v>0.25</v>
      </c>
      <c r="J47" s="27">
        <f>Sheet1[[#This Row],[Total SUBG (not Including Prevention) 6]]+Sheet1[[#This Row],[Prevention (not showing in total)
Set-Aside 3]]</f>
        <v>458489</v>
      </c>
    </row>
    <row r="48" spans="1:10" x14ac:dyDescent="0.35">
      <c r="A48" t="s">
        <v>168</v>
      </c>
      <c r="B48" s="17">
        <v>247004</v>
      </c>
      <c r="C48" s="20">
        <v>163921</v>
      </c>
      <c r="D48" s="17">
        <v>241338</v>
      </c>
      <c r="E48" s="17">
        <v>3420</v>
      </c>
      <c r="F48" s="17">
        <f>SUM(Sheet1[[#This Row],[Total Discretionary
Funds 2]],Sheet1[[#This Row],[Total Perinatal
Set-Aside 4]],Sheet1[[#This Row],[Adolescent and
Youth Treatment Funds 5]])</f>
        <v>491762</v>
      </c>
      <c r="G48" s="17">
        <v>32784.15</v>
      </c>
      <c r="H48" s="17">
        <f>Sheet1[[#This Row],[Total Discretionary
Funds 2]]*0.4</f>
        <v>98801.600000000006</v>
      </c>
      <c r="I48" s="18">
        <v>0.25</v>
      </c>
      <c r="J48" s="27">
        <f>Sheet1[[#This Row],[Total SUBG (not Including Prevention) 6]]+Sheet1[[#This Row],[Prevention (not showing in total)
Set-Aside 3]]</f>
        <v>655683</v>
      </c>
    </row>
    <row r="49" spans="1:10" x14ac:dyDescent="0.35">
      <c r="A49" t="s">
        <v>169</v>
      </c>
      <c r="B49" s="17">
        <v>1616292</v>
      </c>
      <c r="C49" s="20">
        <v>617095</v>
      </c>
      <c r="D49" s="17">
        <v>171102</v>
      </c>
      <c r="E49" s="17">
        <v>33890</v>
      </c>
      <c r="F49" s="17">
        <f>SUM(Sheet1[[#This Row],[Total Discretionary
Funds 2]],Sheet1[[#This Row],[Total Perinatal
Set-Aside 4]],Sheet1[[#This Row],[Adolescent and
Youth Treatment Funds 5]])</f>
        <v>1821284</v>
      </c>
      <c r="G49" s="17">
        <v>121918.95000000001</v>
      </c>
      <c r="H49" s="17">
        <f>Sheet1[[#This Row],[Total Discretionary
Funds 2]]*0.4</f>
        <v>646516.80000000005</v>
      </c>
      <c r="I49" s="18">
        <v>0.22170000000000001</v>
      </c>
      <c r="J49" s="27">
        <f>Sheet1[[#This Row],[Total SUBG (not Including Prevention) 6]]+Sheet1[[#This Row],[Prevention (not showing in total)
Set-Aside 3]]</f>
        <v>2438379</v>
      </c>
    </row>
    <row r="50" spans="1:10" x14ac:dyDescent="0.35">
      <c r="A50" t="s">
        <v>170</v>
      </c>
      <c r="B50" s="17">
        <v>1678005</v>
      </c>
      <c r="C50" s="20">
        <v>681697</v>
      </c>
      <c r="D50" s="17">
        <v>146416</v>
      </c>
      <c r="E50" s="17">
        <v>190671</v>
      </c>
      <c r="F50" s="17">
        <f>SUM(Sheet1[[#This Row],[Total Discretionary
Funds 2]],Sheet1[[#This Row],[Total Perinatal
Set-Aside 4]],Sheet1[[#This Row],[Adolescent and
Youth Treatment Funds 5]])</f>
        <v>2015092</v>
      </c>
      <c r="G50" s="17">
        <v>134839.45000000001</v>
      </c>
      <c r="H50" s="17">
        <f>Sheet1[[#This Row],[Total Discretionary
Funds 2]]*0.4</f>
        <v>671202</v>
      </c>
      <c r="I50" s="18">
        <v>0.24490000000000001</v>
      </c>
      <c r="J50" s="27">
        <f>Sheet1[[#This Row],[Total SUBG (not Including Prevention) 6]]+Sheet1[[#This Row],[Prevention (not showing in total)
Set-Aside 3]]</f>
        <v>2696789</v>
      </c>
    </row>
    <row r="51" spans="1:10" x14ac:dyDescent="0.35">
      <c r="A51" t="s">
        <v>171</v>
      </c>
      <c r="B51" s="17">
        <v>1999990</v>
      </c>
      <c r="C51" s="20">
        <v>739535</v>
      </c>
      <c r="D51" s="17">
        <v>151846</v>
      </c>
      <c r="E51" s="17">
        <v>36768</v>
      </c>
      <c r="F51" s="17">
        <f>SUM(Sheet1[[#This Row],[Total Discretionary
Funds 2]],Sheet1[[#This Row],[Total Perinatal
Set-Aside 4]],Sheet1[[#This Row],[Adolescent and
Youth Treatment Funds 5]])</f>
        <v>2188604</v>
      </c>
      <c r="G51" s="17">
        <v>146406.95000000001</v>
      </c>
      <c r="H51" s="17">
        <f>Sheet1[[#This Row],[Total Discretionary
Funds 2]]*0.4</f>
        <v>799996</v>
      </c>
      <c r="I51" s="18">
        <v>0.1678</v>
      </c>
      <c r="J51" s="27">
        <f>Sheet1[[#This Row],[Total SUBG (not Including Prevention) 6]]+Sheet1[[#This Row],[Prevention (not showing in total)
Set-Aside 3]]</f>
        <v>2928139</v>
      </c>
    </row>
    <row r="52" spans="1:10" x14ac:dyDescent="0.35">
      <c r="A52" t="s">
        <v>179</v>
      </c>
      <c r="B52">
        <v>148113846</v>
      </c>
      <c r="C52" s="21">
        <v>57848095</v>
      </c>
      <c r="D52">
        <v>17057843</v>
      </c>
      <c r="E52">
        <v>7334583</v>
      </c>
      <c r="F52" s="22">
        <f>SUM(F1:F51)</f>
        <v>164150085</v>
      </c>
      <c r="G52">
        <v>11517718.350000003</v>
      </c>
      <c r="H52" s="17">
        <v>0</v>
      </c>
      <c r="I52" s="17"/>
      <c r="J52" s="27">
        <f>Sheet1[[#This Row],[Total SUBG (not Including Prevention) 6]]+Sheet1[[#This Row],[Prevention (not showing in total)
Set-Aside 3]]</f>
        <v>221998180</v>
      </c>
    </row>
    <row r="53" spans="1:10" x14ac:dyDescent="0.35">
      <c r="A53" t="s">
        <v>172</v>
      </c>
      <c r="B53" s="17">
        <v>829633</v>
      </c>
      <c r="C53" s="20">
        <v>304790</v>
      </c>
      <c r="D53" s="17">
        <v>49400</v>
      </c>
      <c r="E53" s="17">
        <v>23338</v>
      </c>
      <c r="F53" s="17">
        <f>SUM(Sheet1[[#This Row],[Total Discretionary
Funds 2]],Sheet1[[#This Row],[Total Perinatal
Set-Aside 4]],Sheet1[[#This Row],[Adolescent and
Youth Treatment Funds 5]])</f>
        <v>902371</v>
      </c>
      <c r="G53" s="17">
        <v>60358.05</v>
      </c>
      <c r="H53" s="17">
        <f>Sheet1[[#This Row],[Total Discretionary
Funds 2]]*0.4</f>
        <v>331853.2</v>
      </c>
      <c r="I53" s="18">
        <v>0.15</v>
      </c>
      <c r="J53" s="27">
        <f>Sheet1[[#This Row],[Total SUBG (not Including Prevention) 6]]+Sheet1[[#This Row],[Prevention (not showing in total)
Set-Aside 3]]</f>
        <v>1207161</v>
      </c>
    </row>
    <row r="54" spans="1:10" x14ac:dyDescent="0.35">
      <c r="A54" t="s">
        <v>173</v>
      </c>
      <c r="B54" s="17">
        <v>300789</v>
      </c>
      <c r="C54" s="20">
        <v>210966</v>
      </c>
      <c r="D54" s="17">
        <v>263557</v>
      </c>
      <c r="E54" s="17">
        <v>62551</v>
      </c>
      <c r="F54" s="17">
        <f>SUM(Sheet1[[#This Row],[Total Discretionary
Funds 2]],Sheet1[[#This Row],[Total Perinatal
Set-Aside 4]],Sheet1[[#This Row],[Adolescent and
Youth Treatment Funds 5]])</f>
        <v>626897</v>
      </c>
      <c r="G54" s="17">
        <v>41893.15</v>
      </c>
      <c r="H54" s="17">
        <f>Sheet1[[#This Row],[Total Discretionary
Funds 2]]*0.4</f>
        <v>120315.6</v>
      </c>
      <c r="I54" s="18">
        <v>0.25</v>
      </c>
      <c r="J54" s="27">
        <f>Sheet1[[#This Row],[Total SUBG (not Including Prevention) 6]]+Sheet1[[#This Row],[Prevention (not showing in total)
Set-Aside 3]]</f>
        <v>837863</v>
      </c>
    </row>
    <row r="55" spans="1:10" x14ac:dyDescent="0.35">
      <c r="A55" t="s">
        <v>174</v>
      </c>
      <c r="B55" s="17">
        <v>316415</v>
      </c>
      <c r="C55" s="20">
        <v>107472</v>
      </c>
      <c r="D55" s="17" t="s">
        <v>123</v>
      </c>
      <c r="E55" s="17" t="s">
        <v>123</v>
      </c>
      <c r="F55" s="17">
        <f>SUM(Sheet1[[#This Row],[Total Discretionary
Funds 2]],Sheet1[[#This Row],[Total Perinatal
Set-Aside 4]],Sheet1[[#This Row],[Adolescent and
Youth Treatment Funds 5]])</f>
        <v>316415</v>
      </c>
      <c r="G55" s="17">
        <v>21194.350000000002</v>
      </c>
      <c r="H55" s="17">
        <f>Sheet1[[#This Row],[Total Discretionary
Funds 2]]*0.4</f>
        <v>126566</v>
      </c>
      <c r="I55" s="18">
        <v>0.23549999999999999</v>
      </c>
      <c r="J55" s="27">
        <f>Sheet1[[#This Row],[Total SUBG (not Including Prevention) 6]]+Sheet1[[#This Row],[Prevention (not showing in total)
Set-Aside 3]]</f>
        <v>423887</v>
      </c>
    </row>
    <row r="56" spans="1:10" x14ac:dyDescent="0.35">
      <c r="A56" t="s">
        <v>175</v>
      </c>
      <c r="B56" s="17">
        <v>1541156</v>
      </c>
      <c r="C56" s="20">
        <v>563754</v>
      </c>
      <c r="D56" s="17">
        <v>88319</v>
      </c>
      <c r="E56" s="17">
        <v>31786</v>
      </c>
      <c r="F56" s="17">
        <f>SUM(Sheet1[[#This Row],[Total Discretionary
Funds 2]],Sheet1[[#This Row],[Total Perinatal
Set-Aside 4]],Sheet1[[#This Row],[Adolescent and
Youth Treatment Funds 5]])</f>
        <v>1661261</v>
      </c>
      <c r="G56" s="17">
        <v>111250.75</v>
      </c>
      <c r="H56" s="17">
        <f>Sheet1[[#This Row],[Total Discretionary
Funds 2]]*0.4</f>
        <v>616462.4</v>
      </c>
      <c r="I56" s="18">
        <v>0.15</v>
      </c>
      <c r="J56" s="27">
        <f>Sheet1[[#This Row],[Total SUBG (not Including Prevention) 6]]+Sheet1[[#This Row],[Prevention (not showing in total)
Set-Aside 3]]</f>
        <v>2225015</v>
      </c>
    </row>
    <row r="57" spans="1:10" x14ac:dyDescent="0.35">
      <c r="A57" t="s">
        <v>176</v>
      </c>
      <c r="B57" s="17">
        <v>375275</v>
      </c>
      <c r="C57" s="20">
        <v>132319</v>
      </c>
      <c r="D57" s="17">
        <v>5134</v>
      </c>
      <c r="E57" s="17">
        <v>10548</v>
      </c>
      <c r="F57" s="17">
        <f>SUM(Sheet1[[#This Row],[Total Discretionary
Funds 2]],Sheet1[[#This Row],[Total Perinatal
Set-Aside 4]],Sheet1[[#This Row],[Adolescent and
Youth Treatment Funds 5]])</f>
        <v>390957</v>
      </c>
      <c r="G57" s="17">
        <v>26163.800000000003</v>
      </c>
      <c r="H57" s="17">
        <f>Sheet1[[#This Row],[Total Discretionary
Funds 2]]*0.4</f>
        <v>150110</v>
      </c>
      <c r="I57" s="18">
        <v>0.15</v>
      </c>
      <c r="J57" s="27">
        <f>Sheet1[[#This Row],[Total SUBG (not Including Prevention) 6]]+Sheet1[[#This Row],[Prevention (not showing in total)
Set-Aside 3]]</f>
        <v>523276</v>
      </c>
    </row>
    <row r="58" spans="1:10" x14ac:dyDescent="0.35">
      <c r="A58" t="s">
        <v>177</v>
      </c>
      <c r="B58" s="17">
        <v>3378956</v>
      </c>
      <c r="C58" s="20">
        <v>1218122</v>
      </c>
      <c r="D58" s="17">
        <v>187260</v>
      </c>
      <c r="E58" s="17">
        <v>58150</v>
      </c>
      <c r="F58" s="17">
        <f>SUM(Sheet1[[#This Row],[Total Discretionary
Funds 2]],Sheet1[[#This Row],[Total Perinatal
Set-Aside 4]],Sheet1[[#This Row],[Adolescent and
Youth Treatment Funds 5]])</f>
        <v>3624366</v>
      </c>
      <c r="G58" s="17">
        <v>242124.40000000002</v>
      </c>
      <c r="H58" s="17">
        <f>Sheet1[[#This Row],[Total Discretionary
Funds 2]]*0.4</f>
        <v>1351582.4000000001</v>
      </c>
      <c r="I58" s="18">
        <v>0.15</v>
      </c>
      <c r="J58" s="27">
        <f>Sheet1[[#This Row],[Total SUBG (not Including Prevention) 6]]+Sheet1[[#This Row],[Prevention (not showing in total)
Set-Aside 3]]</f>
        <v>4842488</v>
      </c>
    </row>
    <row r="59" spans="1:10" x14ac:dyDescent="0.35">
      <c r="A59" t="s">
        <v>178</v>
      </c>
      <c r="B59" s="17">
        <v>737399</v>
      </c>
      <c r="C59" s="20">
        <v>279973</v>
      </c>
      <c r="D59" s="17">
        <v>78653</v>
      </c>
      <c r="E59" s="17">
        <v>17868</v>
      </c>
      <c r="F59" s="17">
        <f>SUM(Sheet1[[#This Row],[Total Discretionary
Funds 2]],Sheet1[[#This Row],[Total Perinatal
Set-Aside 4]],Sheet1[[#This Row],[Adolescent and
Youth Treatment Funds 5]])</f>
        <v>833920</v>
      </c>
      <c r="G59" s="17">
        <v>55694.65</v>
      </c>
      <c r="H59" s="17">
        <f>Sheet1[[#This Row],[Total Discretionary
Funds 2]]*0.4</f>
        <v>294959.60000000003</v>
      </c>
      <c r="I59" s="18">
        <v>0.15</v>
      </c>
      <c r="J59" s="27">
        <f>Sheet1[[#This Row],[Total SUBG (not Including Prevention) 6]]+Sheet1[[#This Row],[Prevention (not showing in total)
Set-Aside 3]]</f>
        <v>1113893</v>
      </c>
    </row>
    <row r="60" spans="1:10" x14ac:dyDescent="0.35">
      <c r="J60" s="27">
        <f>Sheet1[[#This Row],[Total SUBG (not Including Prevention) 6]]+Sheet1[[#This Row],[Prevention (not showing in total)
Set-Aside 3]]</f>
        <v>0</v>
      </c>
    </row>
    <row r="61" spans="1:10" x14ac:dyDescent="0.35">
      <c r="J61" s="27">
        <f>Sheet1[[#This Row],[Total SUBG (not Including Prevention) 6]]+Sheet1[[#This Row],[Prevention (not showing in total)
Set-Aside 3]]</f>
        <v>0</v>
      </c>
    </row>
    <row r="62" spans="1:10" x14ac:dyDescent="0.35">
      <c r="J62" s="27">
        <f>Sheet1[[#This Row],[Total SUBG (not Including Prevention) 6]]+Sheet1[[#This Row],[Prevention (not showing in total)
Set-Aside 3]]</f>
        <v>0</v>
      </c>
    </row>
  </sheetData>
  <pageMargins left="0.7" right="0.7" top="0.75" bottom="0.75" header="0.3" footer="0.3"/>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3ADDF-2EE7-45F2-8B34-E12B97BC6424}">
  <dimension ref="A1:Q58"/>
  <sheetViews>
    <sheetView topLeftCell="A19" zoomScaleNormal="100" workbookViewId="0">
      <selection activeCell="F18" sqref="F18:G42"/>
    </sheetView>
  </sheetViews>
  <sheetFormatPr defaultColWidth="9.1796875" defaultRowHeight="12.5" x14ac:dyDescent="0.25"/>
  <cols>
    <col min="1" max="1" width="19.1796875" style="2" customWidth="1"/>
    <col min="2" max="2" width="38" style="2" customWidth="1"/>
    <col min="3" max="3" width="19.54296875" style="2" hidden="1" customWidth="1"/>
    <col min="4" max="4" width="56.81640625" style="2" bestFit="1" customWidth="1"/>
    <col min="5" max="5" width="75.1796875" style="2" bestFit="1" customWidth="1"/>
    <col min="6" max="6" width="15.81640625" style="2" customWidth="1"/>
    <col min="7" max="7" width="41.453125" style="2" customWidth="1"/>
    <col min="8" max="8" width="33.1796875" style="2" customWidth="1"/>
    <col min="9" max="11" width="20.81640625" style="2" bestFit="1" customWidth="1"/>
    <col min="12" max="12" width="14.81640625" style="2" bestFit="1" customWidth="1"/>
    <col min="13" max="13" width="13.81640625" style="2" bestFit="1" customWidth="1"/>
    <col min="14" max="15" width="13.81640625" style="2" customWidth="1"/>
    <col min="16" max="16" width="12.81640625" style="2" bestFit="1" customWidth="1"/>
    <col min="17" max="16384" width="9.1796875" style="2"/>
  </cols>
  <sheetData>
    <row r="1" spans="1:17" ht="14.5" x14ac:dyDescent="0.35">
      <c r="A1" s="1" t="s">
        <v>19</v>
      </c>
      <c r="B1" s="1" t="s">
        <v>281</v>
      </c>
      <c r="C1" s="1" t="s">
        <v>14</v>
      </c>
      <c r="D1" s="4" t="s">
        <v>282</v>
      </c>
      <c r="E1" t="s">
        <v>283</v>
      </c>
      <c r="F1" s="1"/>
      <c r="G1" s="1"/>
      <c r="H1" s="1"/>
      <c r="I1" s="1"/>
      <c r="J1" s="1"/>
      <c r="K1" s="1"/>
      <c r="L1" s="1"/>
      <c r="M1" s="1"/>
      <c r="N1" s="1"/>
      <c r="O1" s="1"/>
      <c r="P1" s="44"/>
      <c r="Q1" s="44"/>
    </row>
    <row r="2" spans="1:17" ht="14" x14ac:dyDescent="0.3">
      <c r="A2" s="2" t="s">
        <v>451</v>
      </c>
      <c r="B2" s="45" t="s">
        <v>27</v>
      </c>
      <c r="C2" s="45" t="s">
        <v>284</v>
      </c>
      <c r="D2" s="2" t="s">
        <v>76</v>
      </c>
      <c r="E2" s="9" t="s">
        <v>285</v>
      </c>
      <c r="I2" s="46"/>
      <c r="J2" s="46"/>
      <c r="K2" s="46"/>
      <c r="L2" s="3"/>
      <c r="M2" s="3"/>
      <c r="N2" s="47"/>
      <c r="O2" s="48"/>
    </row>
    <row r="3" spans="1:17" ht="14" x14ac:dyDescent="0.3">
      <c r="A3" s="2" t="s">
        <v>452</v>
      </c>
      <c r="B3" s="45" t="s">
        <v>24</v>
      </c>
      <c r="C3" s="2" t="s">
        <v>286</v>
      </c>
      <c r="D3" s="2" t="s">
        <v>77</v>
      </c>
      <c r="E3" s="9" t="s">
        <v>287</v>
      </c>
      <c r="I3" s="46"/>
      <c r="J3" s="46"/>
      <c r="K3" s="46"/>
      <c r="L3" s="3"/>
      <c r="M3" s="3"/>
      <c r="N3" s="47"/>
      <c r="O3" s="48"/>
    </row>
    <row r="4" spans="1:17" ht="14" x14ac:dyDescent="0.3">
      <c r="A4" s="2" t="s">
        <v>453</v>
      </c>
      <c r="B4" s="45" t="s">
        <v>0</v>
      </c>
      <c r="C4" s="45" t="s">
        <v>288</v>
      </c>
      <c r="D4" s="2" t="s">
        <v>78</v>
      </c>
      <c r="E4" s="9" t="s">
        <v>289</v>
      </c>
      <c r="I4" s="46"/>
      <c r="J4" s="46"/>
      <c r="K4" s="46"/>
      <c r="L4" s="3"/>
      <c r="M4" s="3"/>
      <c r="N4" s="47"/>
      <c r="O4" s="48"/>
    </row>
    <row r="5" spans="1:17" ht="14" x14ac:dyDescent="0.3">
      <c r="A5" s="2" t="s">
        <v>454</v>
      </c>
      <c r="B5" s="45" t="s">
        <v>25</v>
      </c>
      <c r="C5" s="45" t="s">
        <v>290</v>
      </c>
      <c r="E5" s="9" t="s">
        <v>291</v>
      </c>
      <c r="I5" s="46"/>
      <c r="J5" s="46"/>
      <c r="K5" s="46"/>
      <c r="L5" s="3"/>
      <c r="M5" s="3"/>
      <c r="N5" s="47"/>
      <c r="O5" s="48"/>
    </row>
    <row r="6" spans="1:17" ht="14" x14ac:dyDescent="0.3">
      <c r="A6" s="2" t="s">
        <v>455</v>
      </c>
      <c r="B6" s="45" t="s">
        <v>1</v>
      </c>
      <c r="C6" s="2" t="s">
        <v>292</v>
      </c>
      <c r="E6" s="9" t="s">
        <v>293</v>
      </c>
      <c r="I6" s="46"/>
      <c r="J6" s="46"/>
      <c r="K6" s="46"/>
      <c r="L6" s="3"/>
      <c r="M6" s="3"/>
      <c r="N6" s="47"/>
      <c r="O6" s="48"/>
    </row>
    <row r="7" spans="1:17" ht="14" x14ac:dyDescent="0.3">
      <c r="B7" s="2" t="s">
        <v>26</v>
      </c>
      <c r="C7" s="45" t="s">
        <v>294</v>
      </c>
      <c r="E7" s="9" t="s">
        <v>295</v>
      </c>
      <c r="I7" s="46"/>
      <c r="J7" s="46"/>
      <c r="K7" s="46"/>
      <c r="L7" s="3"/>
      <c r="M7" s="3"/>
      <c r="N7" s="47"/>
      <c r="O7" s="48"/>
    </row>
    <row r="8" spans="1:17" x14ac:dyDescent="0.25">
      <c r="B8" s="2" t="s">
        <v>39</v>
      </c>
      <c r="C8" s="2" t="s">
        <v>296</v>
      </c>
      <c r="I8" s="49"/>
      <c r="L8" s="3"/>
      <c r="M8" s="3"/>
      <c r="N8" s="47"/>
      <c r="O8" s="48"/>
    </row>
    <row r="9" spans="1:17" x14ac:dyDescent="0.25">
      <c r="B9" s="2" t="s">
        <v>49</v>
      </c>
      <c r="C9" s="2" t="s">
        <v>297</v>
      </c>
      <c r="I9" s="49"/>
      <c r="L9" s="3"/>
      <c r="M9" s="3"/>
      <c r="N9" s="47"/>
      <c r="O9" s="48"/>
    </row>
    <row r="10" spans="1:17" x14ac:dyDescent="0.25">
      <c r="C10" s="2" t="s">
        <v>298</v>
      </c>
      <c r="I10" s="49"/>
      <c r="L10" s="3"/>
      <c r="M10" s="3"/>
      <c r="N10" s="47"/>
      <c r="O10" s="48"/>
    </row>
    <row r="11" spans="1:17" x14ac:dyDescent="0.25">
      <c r="C11" s="2" t="s">
        <v>299</v>
      </c>
      <c r="F11" s="49"/>
      <c r="I11" s="49"/>
      <c r="L11" s="3"/>
      <c r="M11" s="3"/>
      <c r="N11" s="47"/>
      <c r="O11" s="48"/>
    </row>
    <row r="12" spans="1:17" x14ac:dyDescent="0.25">
      <c r="C12" s="2" t="s">
        <v>300</v>
      </c>
      <c r="I12" s="49"/>
      <c r="L12" s="3"/>
      <c r="M12" s="3"/>
      <c r="N12" s="47"/>
      <c r="O12" s="48"/>
    </row>
    <row r="13" spans="1:17" ht="15.5" x14ac:dyDescent="0.35">
      <c r="C13" s="2" t="s">
        <v>301</v>
      </c>
      <c r="F13" s="49"/>
      <c r="L13" s="3"/>
      <c r="M13" s="3"/>
      <c r="N13" s="47"/>
      <c r="O13" s="48"/>
      <c r="P13" s="43"/>
    </row>
    <row r="14" spans="1:17" x14ac:dyDescent="0.25">
      <c r="C14" s="2" t="s">
        <v>302</v>
      </c>
      <c r="I14" s="49"/>
      <c r="L14" s="3"/>
      <c r="M14" s="3"/>
      <c r="N14" s="47"/>
      <c r="O14" s="48"/>
    </row>
    <row r="15" spans="1:17" x14ac:dyDescent="0.25">
      <c r="C15" s="2" t="s">
        <v>303</v>
      </c>
      <c r="I15" s="49"/>
      <c r="L15" s="3"/>
      <c r="M15" s="3"/>
      <c r="N15" s="47"/>
      <c r="O15" s="48"/>
    </row>
    <row r="16" spans="1:17" x14ac:dyDescent="0.25">
      <c r="C16" s="2" t="s">
        <v>304</v>
      </c>
      <c r="F16" s="49"/>
      <c r="I16" s="49"/>
      <c r="L16" s="3"/>
      <c r="M16" s="3"/>
      <c r="N16" s="47"/>
      <c r="O16" s="48"/>
    </row>
    <row r="17" spans="3:15" x14ac:dyDescent="0.25">
      <c r="C17" s="2" t="s">
        <v>305</v>
      </c>
      <c r="F17" s="49"/>
      <c r="I17" s="49"/>
      <c r="L17" s="3"/>
      <c r="M17" s="3"/>
      <c r="N17" s="47"/>
      <c r="O17" s="48"/>
    </row>
    <row r="18" spans="3:15" x14ac:dyDescent="0.25">
      <c r="C18" s="2" t="s">
        <v>306</v>
      </c>
      <c r="L18" s="3"/>
      <c r="M18" s="3"/>
      <c r="N18" s="47"/>
      <c r="O18" s="48"/>
    </row>
    <row r="19" spans="3:15" x14ac:dyDescent="0.25">
      <c r="C19" s="2" t="s">
        <v>307</v>
      </c>
      <c r="L19" s="3"/>
      <c r="M19" s="3"/>
      <c r="N19" s="47"/>
      <c r="O19" s="48"/>
    </row>
    <row r="20" spans="3:15" x14ac:dyDescent="0.25">
      <c r="C20" s="2" t="s">
        <v>308</v>
      </c>
      <c r="L20" s="3"/>
      <c r="M20" s="3"/>
      <c r="N20" s="47"/>
      <c r="O20" s="48"/>
    </row>
    <row r="21" spans="3:15" x14ac:dyDescent="0.25">
      <c r="C21" s="2" t="s">
        <v>309</v>
      </c>
      <c r="L21" s="3"/>
      <c r="M21" s="3"/>
      <c r="N21" s="47"/>
      <c r="O21" s="48"/>
    </row>
    <row r="22" spans="3:15" x14ac:dyDescent="0.25">
      <c r="C22" s="2" t="s">
        <v>310</v>
      </c>
      <c r="L22" s="3"/>
      <c r="M22" s="3"/>
      <c r="N22" s="47"/>
      <c r="O22" s="48"/>
    </row>
    <row r="23" spans="3:15" x14ac:dyDescent="0.25">
      <c r="C23" s="2" t="s">
        <v>311</v>
      </c>
      <c r="L23" s="3"/>
      <c r="M23" s="3"/>
      <c r="N23" s="47"/>
      <c r="O23" s="48"/>
    </row>
    <row r="24" spans="3:15" x14ac:dyDescent="0.25">
      <c r="C24" s="2" t="s">
        <v>312</v>
      </c>
      <c r="L24" s="3"/>
      <c r="M24" s="3"/>
      <c r="N24" s="47"/>
      <c r="O24" s="48"/>
    </row>
    <row r="25" spans="3:15" x14ac:dyDescent="0.25">
      <c r="C25" s="2" t="s">
        <v>313</v>
      </c>
      <c r="L25" s="3"/>
      <c r="M25" s="3"/>
      <c r="N25" s="47"/>
      <c r="O25" s="48"/>
    </row>
    <row r="26" spans="3:15" x14ac:dyDescent="0.25">
      <c r="C26" s="2" t="s">
        <v>314</v>
      </c>
      <c r="L26" s="3"/>
      <c r="M26" s="3"/>
      <c r="N26" s="47"/>
      <c r="O26" s="48"/>
    </row>
    <row r="27" spans="3:15" x14ac:dyDescent="0.25">
      <c r="C27" s="2" t="s">
        <v>315</v>
      </c>
    </row>
    <row r="28" spans="3:15" x14ac:dyDescent="0.25">
      <c r="C28" s="2" t="s">
        <v>316</v>
      </c>
    </row>
    <row r="29" spans="3:15" x14ac:dyDescent="0.25">
      <c r="C29" s="2" t="s">
        <v>317</v>
      </c>
    </row>
    <row r="30" spans="3:15" x14ac:dyDescent="0.25">
      <c r="C30" s="2" t="s">
        <v>318</v>
      </c>
    </row>
    <row r="31" spans="3:15" x14ac:dyDescent="0.25">
      <c r="C31" s="2" t="s">
        <v>319</v>
      </c>
    </row>
    <row r="32" spans="3:15" x14ac:dyDescent="0.25">
      <c r="C32" s="2" t="s">
        <v>320</v>
      </c>
    </row>
    <row r="33" spans="3:3" x14ac:dyDescent="0.25">
      <c r="C33" s="2" t="s">
        <v>321</v>
      </c>
    </row>
    <row r="34" spans="3:3" x14ac:dyDescent="0.25">
      <c r="C34" s="2" t="s">
        <v>322</v>
      </c>
    </row>
    <row r="35" spans="3:3" x14ac:dyDescent="0.25">
      <c r="C35" s="2" t="s">
        <v>323</v>
      </c>
    </row>
    <row r="36" spans="3:3" x14ac:dyDescent="0.25">
      <c r="C36" s="2" t="s">
        <v>324</v>
      </c>
    </row>
    <row r="37" spans="3:3" x14ac:dyDescent="0.25">
      <c r="C37" s="2" t="s">
        <v>325</v>
      </c>
    </row>
    <row r="38" spans="3:3" x14ac:dyDescent="0.25">
      <c r="C38" s="2" t="s">
        <v>326</v>
      </c>
    </row>
    <row r="39" spans="3:3" x14ac:dyDescent="0.25">
      <c r="C39" s="2" t="s">
        <v>327</v>
      </c>
    </row>
    <row r="40" spans="3:3" x14ac:dyDescent="0.25">
      <c r="C40" s="2" t="s">
        <v>328</v>
      </c>
    </row>
    <row r="41" spans="3:3" x14ac:dyDescent="0.25">
      <c r="C41" s="2" t="s">
        <v>329</v>
      </c>
    </row>
    <row r="42" spans="3:3" x14ac:dyDescent="0.25">
      <c r="C42" s="2" t="s">
        <v>330</v>
      </c>
    </row>
    <row r="43" spans="3:3" x14ac:dyDescent="0.25">
      <c r="C43" s="2" t="s">
        <v>331</v>
      </c>
    </row>
    <row r="44" spans="3:3" x14ac:dyDescent="0.25">
      <c r="C44" s="2" t="s">
        <v>332</v>
      </c>
    </row>
    <row r="45" spans="3:3" x14ac:dyDescent="0.25">
      <c r="C45" s="2" t="s">
        <v>333</v>
      </c>
    </row>
    <row r="46" spans="3:3" x14ac:dyDescent="0.25">
      <c r="C46" s="2" t="s">
        <v>334</v>
      </c>
    </row>
    <row r="47" spans="3:3" x14ac:dyDescent="0.25">
      <c r="C47" s="2" t="s">
        <v>335</v>
      </c>
    </row>
    <row r="48" spans="3:3" x14ac:dyDescent="0.25">
      <c r="C48" s="2" t="s">
        <v>336</v>
      </c>
    </row>
    <row r="49" spans="3:3" x14ac:dyDescent="0.25">
      <c r="C49" s="2" t="s">
        <v>337</v>
      </c>
    </row>
    <row r="50" spans="3:3" x14ac:dyDescent="0.25">
      <c r="C50" s="2" t="s">
        <v>338</v>
      </c>
    </row>
    <row r="51" spans="3:3" x14ac:dyDescent="0.25">
      <c r="C51" s="2" t="s">
        <v>339</v>
      </c>
    </row>
    <row r="52" spans="3:3" x14ac:dyDescent="0.25">
      <c r="C52" s="2" t="s">
        <v>340</v>
      </c>
    </row>
    <row r="53" spans="3:3" x14ac:dyDescent="0.25">
      <c r="C53" s="2" t="s">
        <v>341</v>
      </c>
    </row>
    <row r="54" spans="3:3" x14ac:dyDescent="0.25">
      <c r="C54" s="2" t="s">
        <v>342</v>
      </c>
    </row>
    <row r="55" spans="3:3" x14ac:dyDescent="0.25">
      <c r="C55" s="2" t="s">
        <v>343</v>
      </c>
    </row>
    <row r="56" spans="3:3" x14ac:dyDescent="0.25">
      <c r="C56" s="2" t="s">
        <v>344</v>
      </c>
    </row>
    <row r="57" spans="3:3" x14ac:dyDescent="0.25">
      <c r="C57" s="2" t="s">
        <v>345</v>
      </c>
    </row>
    <row r="58" spans="3:3" x14ac:dyDescent="0.25">
      <c r="C58" s="2" t="s">
        <v>346</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7B8114-06C8-448C-A064-277EFFB7E078}">
  <sheetPr>
    <tabColor theme="4" tint="-0.499984740745262"/>
  </sheetPr>
  <dimension ref="B1:J24"/>
  <sheetViews>
    <sheetView showGridLines="0" workbookViewId="0">
      <selection activeCell="C4" sqref="C4:F4"/>
    </sheetView>
  </sheetViews>
  <sheetFormatPr defaultColWidth="9.1796875" defaultRowHeight="16.5" x14ac:dyDescent="0.45"/>
  <cols>
    <col min="1" max="1" width="9.1796875" style="160"/>
    <col min="2" max="2" width="23.7265625" style="160" customWidth="1"/>
    <col min="3" max="3" width="8.26953125" style="160" customWidth="1"/>
    <col min="4" max="4" width="1.1796875" style="160" customWidth="1"/>
    <col min="5" max="5" width="13.54296875" style="160" customWidth="1"/>
    <col min="6" max="6" width="13.1796875" style="160" customWidth="1"/>
    <col min="7" max="7" width="4" style="160" customWidth="1"/>
    <col min="8" max="16384" width="9.1796875" style="160"/>
  </cols>
  <sheetData>
    <row r="1" spans="2:10" ht="17.5" x14ac:dyDescent="0.45">
      <c r="B1" s="357" t="s">
        <v>468</v>
      </c>
      <c r="C1" s="358"/>
      <c r="D1" s="358"/>
      <c r="E1" s="358"/>
      <c r="F1" s="358"/>
      <c r="G1" s="272"/>
      <c r="H1" s="272"/>
    </row>
    <row r="2" spans="2:10" ht="17.5" x14ac:dyDescent="0.45">
      <c r="B2" s="273" t="s">
        <v>458</v>
      </c>
      <c r="C2" s="359" t="str">
        <f>'Allocation Sheet'!C7</f>
        <v>ALAMEDA</v>
      </c>
      <c r="D2" s="355"/>
      <c r="E2" s="355"/>
      <c r="F2" s="356"/>
    </row>
    <row r="3" spans="2:10" ht="17.5" x14ac:dyDescent="0.45">
      <c r="B3" s="279" t="s">
        <v>464</v>
      </c>
      <c r="C3" s="281" t="str">
        <f>'Allocation Sheet'!C9</f>
        <v>2026-27</v>
      </c>
      <c r="D3" s="282" t="s">
        <v>469</v>
      </c>
      <c r="E3" s="355" t="str">
        <f>'Allocation Sheet'!D9</f>
        <v>2027-28</v>
      </c>
      <c r="F3" s="356"/>
    </row>
    <row r="4" spans="2:10" ht="17.5" x14ac:dyDescent="0.45">
      <c r="B4" s="273" t="s">
        <v>456</v>
      </c>
      <c r="C4" s="362" t="s">
        <v>618</v>
      </c>
      <c r="D4" s="363"/>
      <c r="E4" s="363"/>
      <c r="F4" s="364"/>
    </row>
    <row r="5" spans="2:10" ht="17.5" x14ac:dyDescent="0.45">
      <c r="B5" s="274"/>
      <c r="C5" s="275"/>
      <c r="D5" s="274"/>
      <c r="E5" s="274"/>
      <c r="F5" s="276"/>
    </row>
    <row r="6" spans="2:10" ht="17.5" x14ac:dyDescent="0.45">
      <c r="B6" s="273" t="s">
        <v>465</v>
      </c>
      <c r="C6" s="360" t="s">
        <v>579</v>
      </c>
      <c r="D6" s="360"/>
      <c r="E6" s="360"/>
      <c r="F6" s="360"/>
      <c r="J6" s="280"/>
    </row>
    <row r="7" spans="2:10" ht="17.5" x14ac:dyDescent="0.45">
      <c r="B7" s="273" t="s">
        <v>466</v>
      </c>
      <c r="C7" s="361" t="s">
        <v>584</v>
      </c>
      <c r="D7" s="361"/>
      <c r="E7" s="361"/>
      <c r="F7" s="361"/>
      <c r="J7" s="280"/>
    </row>
    <row r="8" spans="2:10" ht="17.5" x14ac:dyDescent="0.45">
      <c r="B8" s="273" t="s">
        <v>20</v>
      </c>
      <c r="C8" s="360" t="s">
        <v>583</v>
      </c>
      <c r="D8" s="360"/>
      <c r="E8" s="360"/>
      <c r="F8" s="360"/>
    </row>
    <row r="9" spans="2:10" ht="9.75" customHeight="1" x14ac:dyDescent="0.45">
      <c r="B9" s="274"/>
      <c r="C9" s="277"/>
      <c r="D9" s="278"/>
      <c r="E9" s="278"/>
      <c r="F9" s="278"/>
    </row>
    <row r="10" spans="2:10" ht="17.5" x14ac:dyDescent="0.45">
      <c r="B10" s="273" t="s">
        <v>467</v>
      </c>
      <c r="C10" s="360" t="s">
        <v>582</v>
      </c>
      <c r="D10" s="360"/>
      <c r="E10" s="360"/>
      <c r="F10" s="360"/>
    </row>
    <row r="11" spans="2:10" ht="17.5" x14ac:dyDescent="0.45">
      <c r="B11" s="273" t="s">
        <v>466</v>
      </c>
      <c r="C11" s="361" t="s">
        <v>580</v>
      </c>
      <c r="D11" s="361"/>
      <c r="E11" s="361"/>
      <c r="F11" s="361"/>
    </row>
    <row r="12" spans="2:10" ht="17.5" x14ac:dyDescent="0.45">
      <c r="B12" s="273" t="s">
        <v>20</v>
      </c>
      <c r="C12" s="360" t="s">
        <v>581</v>
      </c>
      <c r="D12" s="360"/>
      <c r="E12" s="360"/>
      <c r="F12" s="360"/>
    </row>
    <row r="24" spans="8:8" x14ac:dyDescent="0.45">
      <c r="H24" s="292"/>
    </row>
  </sheetData>
  <sheetProtection algorithmName="SHA-512" hashValue="At1lzlEVDIrV4muLrNLf7V1YD2+v9Vsgmrlv6DPGA69ZbYt97UpiOLyxp//9NC1q7Tu/yh1K8VI68GyDxNBBKQ==" saltValue="vLZf41eVvrYsHVL8t5CpiQ==" spinCount="100000" sheet="1" objects="1" scenarios="1" formatRows="0" selectLockedCells="1"/>
  <mergeCells count="10">
    <mergeCell ref="E3:F3"/>
    <mergeCell ref="B1:F1"/>
    <mergeCell ref="C2:F2"/>
    <mergeCell ref="C8:F8"/>
    <mergeCell ref="C12:F12"/>
    <mergeCell ref="C11:F11"/>
    <mergeCell ref="C10:F10"/>
    <mergeCell ref="C6:F6"/>
    <mergeCell ref="C7:F7"/>
    <mergeCell ref="C4:F4"/>
  </mergeCells>
  <dataValidations count="3">
    <dataValidation allowBlank="1" showErrorMessage="1" prompt="Select county name from drop-down list, other program sheets will auto-populate." sqref="C5" xr:uid="{F7366731-5D81-4555-8A24-97296FA47C0F}"/>
    <dataValidation allowBlank="1" showInputMessage="1" showErrorMessage="1" prompt="Enter submission date, other Enclosure 8 sheets will auto-populate." sqref="F5" xr:uid="{24041BE9-1824-41C3-B859-21E1A192225C}"/>
    <dataValidation allowBlank="1" showErrorMessage="1" sqref="B6:C9 C10:C12" xr:uid="{02B1BF68-5654-429C-82D3-E3AE9889C215}"/>
  </dataValidation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71"/>
  <dimension ref="A1:P34"/>
  <sheetViews>
    <sheetView zoomScaleNormal="100" workbookViewId="0">
      <selection activeCell="D34" sqref="D34"/>
    </sheetView>
  </sheetViews>
  <sheetFormatPr defaultColWidth="9.1796875" defaultRowHeight="12.5" x14ac:dyDescent="0.25"/>
  <cols>
    <col min="1" max="1" width="9.1796875" style="2" bestFit="1" customWidth="1"/>
    <col min="2" max="2" width="10.1796875" style="2" bestFit="1" customWidth="1"/>
    <col min="3" max="3" width="9.1796875" style="2"/>
    <col min="4" max="4" width="139" style="2" bestFit="1" customWidth="1"/>
    <col min="5" max="16384" width="9.1796875" style="2"/>
  </cols>
  <sheetData>
    <row r="1" spans="1:16" ht="13" x14ac:dyDescent="0.3">
      <c r="A1" s="4" t="s">
        <v>2</v>
      </c>
      <c r="B1" s="4" t="s">
        <v>3</v>
      </c>
      <c r="C1" s="4" t="s">
        <v>4</v>
      </c>
      <c r="D1" s="4" t="s">
        <v>5</v>
      </c>
    </row>
    <row r="2" spans="1:16" x14ac:dyDescent="0.25">
      <c r="A2" s="5">
        <v>1</v>
      </c>
      <c r="B2" s="3">
        <v>43803</v>
      </c>
      <c r="C2" s="2" t="s">
        <v>15</v>
      </c>
      <c r="D2" s="2" t="s">
        <v>16</v>
      </c>
    </row>
    <row r="3" spans="1:16" x14ac:dyDescent="0.25">
      <c r="A3" s="5">
        <v>1.1000000000000001</v>
      </c>
      <c r="B3" s="3">
        <v>43887</v>
      </c>
      <c r="C3" s="2" t="s">
        <v>37</v>
      </c>
      <c r="D3" s="2" t="s">
        <v>38</v>
      </c>
    </row>
    <row r="4" spans="1:16" x14ac:dyDescent="0.25">
      <c r="A4" s="2">
        <v>1.2</v>
      </c>
      <c r="B4" s="3">
        <v>44253</v>
      </c>
      <c r="C4" s="2" t="s">
        <v>44</v>
      </c>
      <c r="D4" s="2" t="s">
        <v>43</v>
      </c>
    </row>
    <row r="5" spans="1:16" x14ac:dyDescent="0.25">
      <c r="B5" s="3"/>
      <c r="D5" s="2" t="s">
        <v>59</v>
      </c>
    </row>
    <row r="6" spans="1:16" x14ac:dyDescent="0.25">
      <c r="B6" s="3"/>
      <c r="D6" s="2" t="s">
        <v>46</v>
      </c>
    </row>
    <row r="7" spans="1:16" x14ac:dyDescent="0.25">
      <c r="B7" s="3"/>
      <c r="D7" s="2" t="s">
        <v>47</v>
      </c>
    </row>
    <row r="8" spans="1:16" x14ac:dyDescent="0.25">
      <c r="A8" s="2">
        <v>1.4</v>
      </c>
      <c r="B8" s="3">
        <v>44377</v>
      </c>
      <c r="C8" s="2" t="s">
        <v>44</v>
      </c>
      <c r="D8" s="2" t="s">
        <v>50</v>
      </c>
    </row>
    <row r="9" spans="1:16" x14ac:dyDescent="0.25">
      <c r="B9" s="3"/>
      <c r="D9" s="2" t="s">
        <v>51</v>
      </c>
    </row>
    <row r="10" spans="1:16" x14ac:dyDescent="0.25">
      <c r="A10" s="2">
        <v>1.5</v>
      </c>
      <c r="B10" s="3">
        <v>44606</v>
      </c>
      <c r="C10" s="2" t="s">
        <v>44</v>
      </c>
      <c r="D10" s="2" t="s">
        <v>52</v>
      </c>
    </row>
    <row r="11" spans="1:16" x14ac:dyDescent="0.25">
      <c r="D11" s="2" t="s">
        <v>53</v>
      </c>
    </row>
    <row r="12" spans="1:16" x14ac:dyDescent="0.25">
      <c r="D12" s="2" t="s">
        <v>54</v>
      </c>
    </row>
    <row r="13" spans="1:16" ht="15.5" x14ac:dyDescent="0.35">
      <c r="D13" s="2" t="s">
        <v>60</v>
      </c>
      <c r="P13" s="8"/>
    </row>
    <row r="14" spans="1:16" x14ac:dyDescent="0.25">
      <c r="A14" s="2">
        <v>1.5</v>
      </c>
      <c r="B14" s="3">
        <v>44635</v>
      </c>
      <c r="C14" s="2" t="s">
        <v>44</v>
      </c>
      <c r="D14" s="2" t="s">
        <v>56</v>
      </c>
    </row>
    <row r="15" spans="1:16" x14ac:dyDescent="0.25">
      <c r="D15" s="2" t="s">
        <v>57</v>
      </c>
    </row>
    <row r="16" spans="1:16" x14ac:dyDescent="0.25">
      <c r="D16" s="2" t="s">
        <v>58</v>
      </c>
    </row>
    <row r="17" spans="1:4" x14ac:dyDescent="0.25">
      <c r="A17" s="2">
        <v>1.6</v>
      </c>
      <c r="B17" s="3">
        <v>45170</v>
      </c>
      <c r="C17" s="2" t="s">
        <v>83</v>
      </c>
      <c r="D17" s="2" t="s">
        <v>84</v>
      </c>
    </row>
    <row r="18" spans="1:4" ht="13" x14ac:dyDescent="0.3">
      <c r="D18" s="2" t="s">
        <v>218</v>
      </c>
    </row>
    <row r="19" spans="1:4" x14ac:dyDescent="0.25">
      <c r="D19" s="6" t="s">
        <v>85</v>
      </c>
    </row>
    <row r="20" spans="1:4" ht="13" x14ac:dyDescent="0.3">
      <c r="B20" s="3"/>
      <c r="D20" s="4" t="s">
        <v>86</v>
      </c>
    </row>
    <row r="21" spans="1:4" x14ac:dyDescent="0.25">
      <c r="D21" s="7" t="s">
        <v>87</v>
      </c>
    </row>
    <row r="22" spans="1:4" x14ac:dyDescent="0.25">
      <c r="D22" s="7" t="s">
        <v>88</v>
      </c>
    </row>
    <row r="23" spans="1:4" x14ac:dyDescent="0.25">
      <c r="A23" s="2">
        <v>1.7</v>
      </c>
      <c r="B23" s="3">
        <v>45375</v>
      </c>
      <c r="C23" s="2" t="s">
        <v>44</v>
      </c>
      <c r="D23" s="2" t="s">
        <v>253</v>
      </c>
    </row>
    <row r="24" spans="1:4" x14ac:dyDescent="0.25">
      <c r="D24" s="2" t="s">
        <v>254</v>
      </c>
    </row>
    <row r="25" spans="1:4" x14ac:dyDescent="0.25">
      <c r="D25" s="2" t="s">
        <v>255</v>
      </c>
    </row>
    <row r="26" spans="1:4" x14ac:dyDescent="0.25">
      <c r="D26" s="2" t="s">
        <v>256</v>
      </c>
    </row>
    <row r="27" spans="1:4" x14ac:dyDescent="0.25">
      <c r="D27" s="2" t="s">
        <v>257</v>
      </c>
    </row>
    <row r="28" spans="1:4" ht="25" x14ac:dyDescent="0.25">
      <c r="A28" s="2">
        <v>1.8</v>
      </c>
      <c r="B28" s="3">
        <v>46028</v>
      </c>
      <c r="C28" s="2" t="s">
        <v>277</v>
      </c>
      <c r="D28" s="42" t="s">
        <v>278</v>
      </c>
    </row>
    <row r="29" spans="1:4" x14ac:dyDescent="0.25">
      <c r="A29" s="2">
        <v>1.9</v>
      </c>
      <c r="B29" s="3">
        <v>46050</v>
      </c>
      <c r="C29" s="2" t="s">
        <v>277</v>
      </c>
      <c r="D29" s="2" t="s">
        <v>440</v>
      </c>
    </row>
    <row r="30" spans="1:4" ht="25" x14ac:dyDescent="0.25">
      <c r="A30" s="2">
        <v>2</v>
      </c>
      <c r="B30" s="3">
        <v>46051</v>
      </c>
      <c r="C30" s="2" t="s">
        <v>277</v>
      </c>
      <c r="D30" s="42" t="s">
        <v>444</v>
      </c>
    </row>
    <row r="31" spans="1:4" x14ac:dyDescent="0.25">
      <c r="A31" s="2">
        <v>2.1</v>
      </c>
      <c r="B31" s="3">
        <v>46083</v>
      </c>
      <c r="C31" s="2" t="s">
        <v>277</v>
      </c>
      <c r="D31" s="2" t="s">
        <v>448</v>
      </c>
    </row>
    <row r="32" spans="1:4" ht="13" x14ac:dyDescent="0.3">
      <c r="D32" s="4" t="s">
        <v>12</v>
      </c>
    </row>
    <row r="33" spans="1:4" x14ac:dyDescent="0.25">
      <c r="D33" s="2" t="s">
        <v>13</v>
      </c>
    </row>
    <row r="34" spans="1:4" x14ac:dyDescent="0.25">
      <c r="A34" s="353" t="s">
        <v>542</v>
      </c>
      <c r="B34" s="3">
        <v>46134</v>
      </c>
      <c r="C34" s="2" t="s">
        <v>277</v>
      </c>
      <c r="D34" s="2" t="s">
        <v>543</v>
      </c>
    </row>
  </sheetData>
  <pageMargins left="0.7" right="0.7" top="0.75" bottom="0.75" header="0.3" footer="0.3"/>
  <pageSetup orientation="portrait"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6D0882-A56D-4573-91C6-262454405DC6}">
  <sheetPr codeName="Sheet4"/>
  <dimension ref="B2:Z40"/>
  <sheetViews>
    <sheetView showGridLines="0" zoomScaleNormal="100" workbookViewId="0">
      <selection activeCell="C26" sqref="C26:Z28"/>
    </sheetView>
  </sheetViews>
  <sheetFormatPr defaultColWidth="9.1796875" defaultRowHeight="17.5" x14ac:dyDescent="0.45"/>
  <cols>
    <col min="1" max="1" width="4.453125" style="67" customWidth="1"/>
    <col min="2" max="16384" width="9.1796875" style="67"/>
  </cols>
  <sheetData>
    <row r="2" spans="2:26" x14ac:dyDescent="0.45">
      <c r="B2" s="91" t="s">
        <v>117</v>
      </c>
      <c r="C2" s="91"/>
      <c r="D2" s="92"/>
      <c r="E2" s="92"/>
      <c r="F2" s="92"/>
      <c r="G2" s="92"/>
      <c r="H2" s="92"/>
      <c r="I2" s="92"/>
      <c r="J2" s="92"/>
      <c r="K2" s="92"/>
      <c r="L2" s="92"/>
      <c r="M2" s="92"/>
      <c r="N2" s="92"/>
      <c r="O2" s="92"/>
      <c r="P2" s="92"/>
      <c r="Q2" s="92"/>
      <c r="R2" s="92"/>
      <c r="S2" s="92"/>
      <c r="T2" s="92"/>
      <c r="U2" s="92"/>
      <c r="V2" s="92"/>
      <c r="W2" s="92"/>
      <c r="X2" s="92"/>
      <c r="Y2" s="92"/>
    </row>
    <row r="3" spans="2:26" x14ac:dyDescent="0.45">
      <c r="B3" s="93"/>
      <c r="C3" s="93"/>
      <c r="D3" s="94"/>
      <c r="E3" s="94"/>
      <c r="F3" s="94"/>
      <c r="G3" s="94"/>
      <c r="H3" s="94"/>
      <c r="I3" s="94"/>
      <c r="J3" s="94"/>
      <c r="K3" s="94"/>
      <c r="L3" s="94"/>
      <c r="M3" s="94"/>
      <c r="N3" s="94"/>
      <c r="O3" s="94"/>
      <c r="P3" s="94"/>
      <c r="Q3" s="94"/>
      <c r="R3" s="94"/>
      <c r="S3" s="94"/>
      <c r="T3" s="94"/>
      <c r="U3" s="94"/>
      <c r="V3" s="94"/>
      <c r="W3" s="94"/>
      <c r="X3" s="94"/>
      <c r="Y3" s="94"/>
    </row>
    <row r="4" spans="2:26" x14ac:dyDescent="0.45">
      <c r="B4" s="95" t="s">
        <v>90</v>
      </c>
      <c r="C4" s="96"/>
    </row>
    <row r="5" spans="2:26" x14ac:dyDescent="0.45">
      <c r="B5" s="96" t="s">
        <v>91</v>
      </c>
      <c r="C5" s="96"/>
    </row>
    <row r="6" spans="2:26" x14ac:dyDescent="0.45">
      <c r="B6" s="96" t="s">
        <v>92</v>
      </c>
      <c r="C6" s="96"/>
    </row>
    <row r="7" spans="2:26" x14ac:dyDescent="0.45">
      <c r="B7" s="97" t="s">
        <v>93</v>
      </c>
      <c r="C7" s="96" t="s">
        <v>118</v>
      </c>
    </row>
    <row r="8" spans="2:26" x14ac:dyDescent="0.45">
      <c r="B8" s="97" t="s">
        <v>93</v>
      </c>
      <c r="C8" s="96" t="s">
        <v>119</v>
      </c>
    </row>
    <row r="9" spans="2:26" x14ac:dyDescent="0.45">
      <c r="B9" s="97" t="s">
        <v>93</v>
      </c>
      <c r="C9" s="96" t="s">
        <v>120</v>
      </c>
    </row>
    <row r="10" spans="2:26" x14ac:dyDescent="0.45">
      <c r="B10" s="96"/>
      <c r="C10" s="96"/>
    </row>
    <row r="11" spans="2:26" x14ac:dyDescent="0.45">
      <c r="B11" s="95" t="s">
        <v>94</v>
      </c>
      <c r="C11" s="95"/>
    </row>
    <row r="12" spans="2:26" ht="15.75" customHeight="1" x14ac:dyDescent="0.45">
      <c r="B12" s="97" t="s">
        <v>93</v>
      </c>
      <c r="C12" s="553" t="s">
        <v>95</v>
      </c>
      <c r="D12" s="553"/>
      <c r="E12" s="553"/>
      <c r="F12" s="553"/>
      <c r="G12" s="553"/>
      <c r="H12" s="553"/>
      <c r="I12" s="553"/>
      <c r="J12" s="553"/>
      <c r="K12" s="553"/>
      <c r="L12" s="553"/>
      <c r="M12" s="553"/>
      <c r="N12" s="553"/>
      <c r="O12" s="553"/>
      <c r="P12" s="553"/>
      <c r="Q12" s="553"/>
      <c r="R12" s="553"/>
      <c r="S12" s="553"/>
      <c r="T12" s="553"/>
      <c r="U12" s="553"/>
      <c r="V12" s="553"/>
      <c r="W12" s="553"/>
      <c r="X12" s="553"/>
      <c r="Y12" s="553"/>
      <c r="Z12" s="99"/>
    </row>
    <row r="13" spans="2:26" x14ac:dyDescent="0.45">
      <c r="B13" s="99"/>
      <c r="C13" s="553"/>
      <c r="D13" s="553"/>
      <c r="E13" s="553"/>
      <c r="F13" s="553"/>
      <c r="G13" s="553"/>
      <c r="H13" s="553"/>
      <c r="I13" s="553"/>
      <c r="J13" s="553"/>
      <c r="K13" s="553"/>
      <c r="L13" s="553"/>
      <c r="M13" s="553"/>
      <c r="N13" s="553"/>
      <c r="O13" s="553"/>
      <c r="P13" s="553"/>
      <c r="Q13" s="553"/>
      <c r="R13" s="553"/>
      <c r="S13" s="553"/>
      <c r="T13" s="553"/>
      <c r="U13" s="553"/>
      <c r="V13" s="553"/>
      <c r="W13" s="553"/>
      <c r="X13" s="553"/>
      <c r="Y13" s="553"/>
      <c r="Z13" s="99"/>
    </row>
    <row r="14" spans="2:26" x14ac:dyDescent="0.45">
      <c r="B14" s="97" t="s">
        <v>93</v>
      </c>
      <c r="C14" s="96" t="s">
        <v>96</v>
      </c>
    </row>
    <row r="15" spans="2:26" x14ac:dyDescent="0.45">
      <c r="B15" s="96"/>
      <c r="C15" s="96"/>
    </row>
    <row r="16" spans="2:26" x14ac:dyDescent="0.45">
      <c r="B16" s="95" t="s">
        <v>97</v>
      </c>
      <c r="C16" s="95"/>
      <c r="D16" s="95"/>
      <c r="E16" s="95"/>
      <c r="F16" s="95"/>
    </row>
    <row r="17" spans="2:26" x14ac:dyDescent="0.45">
      <c r="B17" s="97" t="s">
        <v>93</v>
      </c>
      <c r="C17" s="96" t="s">
        <v>91</v>
      </c>
    </row>
    <row r="18" spans="2:26" x14ac:dyDescent="0.45">
      <c r="B18" s="97" t="s">
        <v>93</v>
      </c>
      <c r="C18" s="556" t="s">
        <v>98</v>
      </c>
      <c r="D18" s="556"/>
      <c r="E18" s="556"/>
      <c r="F18" s="556"/>
      <c r="G18" s="556"/>
      <c r="H18" s="556"/>
      <c r="I18" s="556"/>
      <c r="J18" s="556"/>
      <c r="K18" s="556"/>
      <c r="L18" s="556"/>
      <c r="M18" s="556"/>
      <c r="N18" s="556"/>
      <c r="O18" s="556"/>
      <c r="P18" s="556"/>
      <c r="Q18" s="556"/>
      <c r="R18" s="556"/>
      <c r="S18" s="556"/>
      <c r="T18" s="556"/>
      <c r="U18" s="556"/>
      <c r="V18" s="556"/>
      <c r="W18" s="556"/>
      <c r="X18" s="556"/>
      <c r="Y18" s="556"/>
      <c r="Z18" s="556"/>
    </row>
    <row r="19" spans="2:26" x14ac:dyDescent="0.45">
      <c r="B19" s="97" t="s">
        <v>93</v>
      </c>
      <c r="C19" s="556" t="s">
        <v>99</v>
      </c>
      <c r="D19" s="556"/>
      <c r="E19" s="556"/>
      <c r="F19" s="556"/>
      <c r="G19" s="556"/>
      <c r="H19" s="556"/>
      <c r="I19" s="556"/>
      <c r="J19" s="556"/>
      <c r="K19" s="556"/>
      <c r="L19" s="556"/>
      <c r="M19" s="556"/>
      <c r="N19" s="556"/>
      <c r="O19" s="556"/>
      <c r="P19" s="556"/>
      <c r="Q19" s="556"/>
      <c r="R19" s="556"/>
      <c r="S19" s="556"/>
      <c r="T19" s="556"/>
      <c r="U19" s="556"/>
      <c r="V19" s="556"/>
      <c r="W19" s="556"/>
      <c r="X19" s="556"/>
      <c r="Y19" s="556"/>
      <c r="Z19" s="556"/>
    </row>
    <row r="20" spans="2:26" x14ac:dyDescent="0.45">
      <c r="B20" s="100"/>
      <c r="C20" s="556"/>
      <c r="D20" s="556"/>
      <c r="E20" s="556"/>
      <c r="F20" s="556"/>
      <c r="G20" s="556"/>
      <c r="H20" s="556"/>
      <c r="I20" s="556"/>
      <c r="J20" s="556"/>
      <c r="K20" s="556"/>
      <c r="L20" s="556"/>
      <c r="M20" s="556"/>
      <c r="N20" s="556"/>
      <c r="O20" s="556"/>
      <c r="P20" s="556"/>
      <c r="Q20" s="556"/>
      <c r="R20" s="556"/>
      <c r="S20" s="556"/>
      <c r="T20" s="556"/>
      <c r="U20" s="556"/>
      <c r="V20" s="556"/>
      <c r="W20" s="556"/>
      <c r="X20" s="556"/>
      <c r="Y20" s="556"/>
      <c r="Z20" s="556"/>
    </row>
    <row r="21" spans="2:26" x14ac:dyDescent="0.45">
      <c r="B21" s="97" t="s">
        <v>93</v>
      </c>
      <c r="C21" s="553" t="s">
        <v>388</v>
      </c>
      <c r="D21" s="553"/>
      <c r="E21" s="553"/>
      <c r="F21" s="553"/>
      <c r="G21" s="553"/>
      <c r="H21" s="553"/>
      <c r="I21" s="553"/>
      <c r="J21" s="553"/>
      <c r="K21" s="553"/>
      <c r="L21" s="553"/>
      <c r="M21" s="553"/>
      <c r="N21" s="553"/>
      <c r="O21" s="553"/>
      <c r="P21" s="553"/>
      <c r="Q21" s="553"/>
      <c r="R21" s="553"/>
      <c r="S21" s="553"/>
      <c r="T21" s="553"/>
      <c r="U21" s="553"/>
      <c r="V21" s="553"/>
      <c r="W21" s="553"/>
      <c r="X21" s="553"/>
      <c r="Y21" s="553"/>
      <c r="Z21" s="553"/>
    </row>
    <row r="22" spans="2:26" x14ac:dyDescent="0.45">
      <c r="B22" s="99"/>
      <c r="C22" s="553"/>
      <c r="D22" s="553"/>
      <c r="E22" s="553"/>
      <c r="F22" s="553"/>
      <c r="G22" s="553"/>
      <c r="H22" s="553"/>
      <c r="I22" s="553"/>
      <c r="J22" s="553"/>
      <c r="K22" s="553"/>
      <c r="L22" s="553"/>
      <c r="M22" s="553"/>
      <c r="N22" s="553"/>
      <c r="O22" s="553"/>
      <c r="P22" s="553"/>
      <c r="Q22" s="553"/>
      <c r="R22" s="553"/>
      <c r="S22" s="553"/>
      <c r="T22" s="553"/>
      <c r="U22" s="553"/>
      <c r="V22" s="553"/>
      <c r="W22" s="553"/>
      <c r="X22" s="553"/>
      <c r="Y22" s="553"/>
      <c r="Z22" s="553"/>
    </row>
    <row r="23" spans="2:26" x14ac:dyDescent="0.45">
      <c r="B23" s="97" t="s">
        <v>93</v>
      </c>
      <c r="C23" s="96" t="s">
        <v>228</v>
      </c>
      <c r="D23" s="98"/>
      <c r="E23" s="98"/>
      <c r="F23" s="98"/>
      <c r="G23" s="98"/>
      <c r="H23" s="98"/>
      <c r="I23" s="98"/>
      <c r="J23" s="98"/>
      <c r="K23" s="98"/>
      <c r="L23" s="98"/>
      <c r="M23" s="98"/>
      <c r="N23" s="98"/>
      <c r="O23" s="98"/>
      <c r="P23" s="98"/>
      <c r="Q23" s="98"/>
      <c r="R23" s="98"/>
      <c r="S23" s="98"/>
      <c r="T23" s="98"/>
      <c r="U23" s="98"/>
      <c r="V23" s="98"/>
      <c r="W23" s="98"/>
      <c r="X23" s="98"/>
      <c r="Y23" s="98"/>
      <c r="Z23" s="98"/>
    </row>
    <row r="24" spans="2:26" x14ac:dyDescent="0.45">
      <c r="B24" s="97" t="s">
        <v>93</v>
      </c>
      <c r="C24" s="96" t="s">
        <v>100</v>
      </c>
    </row>
    <row r="25" spans="2:26" x14ac:dyDescent="0.45">
      <c r="B25" s="97" t="s">
        <v>93</v>
      </c>
      <c r="C25" s="96" t="s">
        <v>101</v>
      </c>
    </row>
    <row r="26" spans="2:26" x14ac:dyDescent="0.45">
      <c r="B26" s="97" t="s">
        <v>93</v>
      </c>
      <c r="C26" s="557" t="s">
        <v>389</v>
      </c>
      <c r="D26" s="557"/>
      <c r="E26" s="557"/>
      <c r="F26" s="557"/>
      <c r="G26" s="557"/>
      <c r="H26" s="557"/>
      <c r="I26" s="557"/>
      <c r="J26" s="557"/>
      <c r="K26" s="557"/>
      <c r="L26" s="557"/>
      <c r="M26" s="557"/>
      <c r="N26" s="557"/>
      <c r="O26" s="557"/>
      <c r="P26" s="557"/>
      <c r="Q26" s="557"/>
      <c r="R26" s="557"/>
      <c r="S26" s="557"/>
      <c r="T26" s="557"/>
      <c r="U26" s="557"/>
      <c r="V26" s="557"/>
      <c r="W26" s="557"/>
      <c r="X26" s="557"/>
      <c r="Y26" s="557"/>
      <c r="Z26" s="557"/>
    </row>
    <row r="27" spans="2:26" x14ac:dyDescent="0.45">
      <c r="C27" s="557"/>
      <c r="D27" s="557"/>
      <c r="E27" s="557"/>
      <c r="F27" s="557"/>
      <c r="G27" s="557"/>
      <c r="H27" s="557"/>
      <c r="I27" s="557"/>
      <c r="J27" s="557"/>
      <c r="K27" s="557"/>
      <c r="L27" s="557"/>
      <c r="M27" s="557"/>
      <c r="N27" s="557"/>
      <c r="O27" s="557"/>
      <c r="P27" s="557"/>
      <c r="Q27" s="557"/>
      <c r="R27" s="557"/>
      <c r="S27" s="557"/>
      <c r="T27" s="557"/>
      <c r="U27" s="557"/>
      <c r="V27" s="557"/>
      <c r="W27" s="557"/>
      <c r="X27" s="557"/>
      <c r="Y27" s="557"/>
      <c r="Z27" s="557"/>
    </row>
    <row r="28" spans="2:26" x14ac:dyDescent="0.45">
      <c r="C28" s="557"/>
      <c r="D28" s="557"/>
      <c r="E28" s="557"/>
      <c r="F28" s="557"/>
      <c r="G28" s="557"/>
      <c r="H28" s="557"/>
      <c r="I28" s="557"/>
      <c r="J28" s="557"/>
      <c r="K28" s="557"/>
      <c r="L28" s="557"/>
      <c r="M28" s="557"/>
      <c r="N28" s="557"/>
      <c r="O28" s="557"/>
      <c r="P28" s="557"/>
      <c r="Q28" s="557"/>
      <c r="R28" s="557"/>
      <c r="S28" s="557"/>
      <c r="T28" s="557"/>
      <c r="U28" s="557"/>
      <c r="V28" s="557"/>
      <c r="W28" s="557"/>
      <c r="X28" s="557"/>
      <c r="Y28" s="557"/>
      <c r="Z28" s="557"/>
    </row>
    <row r="30" spans="2:26" x14ac:dyDescent="0.45">
      <c r="B30" s="95" t="s">
        <v>181</v>
      </c>
      <c r="C30" s="95"/>
      <c r="D30" s="95"/>
    </row>
    <row r="31" spans="2:26" x14ac:dyDescent="0.45">
      <c r="B31" s="554" t="s">
        <v>102</v>
      </c>
      <c r="C31" s="554"/>
      <c r="D31" s="554"/>
      <c r="E31" s="554"/>
      <c r="F31" s="554"/>
      <c r="G31" s="554"/>
      <c r="H31" s="554"/>
      <c r="I31" s="554"/>
      <c r="J31" s="554"/>
      <c r="K31" s="554"/>
      <c r="L31" s="554"/>
      <c r="M31" s="554"/>
      <c r="N31" s="554"/>
      <c r="O31" s="554"/>
      <c r="P31" s="554"/>
      <c r="Q31" s="554"/>
      <c r="R31" s="554"/>
      <c r="S31" s="554"/>
      <c r="T31" s="554"/>
      <c r="U31" s="554"/>
      <c r="V31" s="554"/>
      <c r="W31" s="554"/>
      <c r="X31" s="554"/>
      <c r="Y31" s="554"/>
      <c r="Z31" s="554"/>
    </row>
    <row r="32" spans="2:26" x14ac:dyDescent="0.45">
      <c r="B32" s="554"/>
      <c r="C32" s="554"/>
      <c r="D32" s="554"/>
      <c r="E32" s="554"/>
      <c r="F32" s="554"/>
      <c r="G32" s="554"/>
      <c r="H32" s="554"/>
      <c r="I32" s="554"/>
      <c r="J32" s="554"/>
      <c r="K32" s="554"/>
      <c r="L32" s="554"/>
      <c r="M32" s="554"/>
      <c r="N32" s="554"/>
      <c r="O32" s="554"/>
      <c r="P32" s="554"/>
      <c r="Q32" s="554"/>
      <c r="R32" s="554"/>
      <c r="S32" s="554"/>
      <c r="T32" s="554"/>
      <c r="U32" s="554"/>
      <c r="V32" s="554"/>
      <c r="W32" s="554"/>
      <c r="X32" s="554"/>
      <c r="Y32" s="554"/>
      <c r="Z32" s="554"/>
    </row>
    <row r="34" spans="2:26" x14ac:dyDescent="0.45">
      <c r="B34" s="555" t="s">
        <v>219</v>
      </c>
      <c r="C34" s="555"/>
      <c r="D34" s="555"/>
      <c r="E34" s="101"/>
      <c r="F34" s="101"/>
    </row>
    <row r="35" spans="2:26" x14ac:dyDescent="0.45">
      <c r="B35" s="97" t="s">
        <v>93</v>
      </c>
      <c r="C35" s="552" t="s">
        <v>180</v>
      </c>
      <c r="D35" s="552"/>
      <c r="E35" s="552"/>
      <c r="F35" s="552"/>
      <c r="G35" s="552"/>
      <c r="H35" s="552"/>
      <c r="I35" s="552"/>
      <c r="J35" s="552"/>
      <c r="K35" s="552"/>
      <c r="L35" s="552"/>
      <c r="M35" s="552"/>
      <c r="N35" s="552"/>
      <c r="O35" s="552"/>
      <c r="P35" s="552"/>
      <c r="Q35" s="552"/>
      <c r="R35" s="552"/>
      <c r="S35" s="552"/>
      <c r="T35" s="552"/>
      <c r="U35" s="552"/>
      <c r="V35" s="552"/>
      <c r="W35" s="552"/>
      <c r="X35" s="552"/>
      <c r="Y35" s="552"/>
      <c r="Z35" s="552"/>
    </row>
    <row r="36" spans="2:26" x14ac:dyDescent="0.45">
      <c r="C36" s="552"/>
      <c r="D36" s="552"/>
      <c r="E36" s="552"/>
      <c r="F36" s="552"/>
      <c r="G36" s="552"/>
      <c r="H36" s="552"/>
      <c r="I36" s="552"/>
      <c r="J36" s="552"/>
      <c r="K36" s="552"/>
      <c r="L36" s="552"/>
      <c r="M36" s="552"/>
      <c r="N36" s="552"/>
      <c r="O36" s="552"/>
      <c r="P36" s="552"/>
      <c r="Q36" s="552"/>
      <c r="R36" s="552"/>
      <c r="S36" s="552"/>
      <c r="T36" s="552"/>
      <c r="U36" s="552"/>
      <c r="V36" s="552"/>
      <c r="W36" s="552"/>
      <c r="X36" s="552"/>
      <c r="Y36" s="552"/>
      <c r="Z36" s="552"/>
    </row>
    <row r="37" spans="2:26" x14ac:dyDescent="0.45">
      <c r="C37" s="102"/>
      <c r="D37" s="102"/>
      <c r="E37" s="102"/>
      <c r="F37" s="102"/>
      <c r="G37" s="102"/>
      <c r="H37" s="102"/>
      <c r="I37" s="102"/>
      <c r="J37" s="102"/>
      <c r="K37" s="102"/>
      <c r="L37" s="102"/>
      <c r="M37" s="102"/>
      <c r="N37" s="102"/>
      <c r="O37" s="102"/>
      <c r="P37" s="102"/>
      <c r="Q37" s="102"/>
      <c r="R37" s="102"/>
      <c r="S37" s="102"/>
      <c r="T37" s="102"/>
      <c r="U37" s="102"/>
      <c r="V37" s="102"/>
      <c r="W37" s="102"/>
      <c r="X37" s="102"/>
      <c r="Y37" s="102"/>
      <c r="Z37" s="102"/>
    </row>
    <row r="38" spans="2:26" x14ac:dyDescent="0.45">
      <c r="B38" s="550" t="s">
        <v>227</v>
      </c>
      <c r="C38" s="551"/>
    </row>
    <row r="39" spans="2:26" x14ac:dyDescent="0.45">
      <c r="C39" s="552" t="s">
        <v>229</v>
      </c>
      <c r="D39" s="552"/>
      <c r="E39" s="552"/>
      <c r="F39" s="552"/>
      <c r="G39" s="552"/>
      <c r="H39" s="552"/>
      <c r="I39" s="552"/>
      <c r="J39" s="552"/>
      <c r="K39" s="552"/>
      <c r="L39" s="552"/>
      <c r="M39" s="552"/>
      <c r="N39" s="552"/>
      <c r="O39" s="552"/>
      <c r="P39" s="552"/>
      <c r="Q39" s="552"/>
      <c r="R39" s="552"/>
      <c r="S39" s="552"/>
      <c r="T39" s="552"/>
      <c r="U39" s="552"/>
      <c r="V39" s="552"/>
      <c r="W39" s="552"/>
      <c r="X39" s="552"/>
      <c r="Y39" s="552"/>
      <c r="Z39" s="552"/>
    </row>
    <row r="40" spans="2:26" x14ac:dyDescent="0.45">
      <c r="C40" s="552"/>
      <c r="D40" s="552"/>
      <c r="E40" s="552"/>
      <c r="F40" s="552"/>
      <c r="G40" s="552"/>
      <c r="H40" s="552"/>
      <c r="I40" s="552"/>
      <c r="J40" s="552"/>
      <c r="K40" s="552"/>
      <c r="L40" s="552"/>
      <c r="M40" s="552"/>
      <c r="N40" s="552"/>
      <c r="O40" s="552"/>
      <c r="P40" s="552"/>
      <c r="Q40" s="552"/>
      <c r="R40" s="552"/>
      <c r="S40" s="552"/>
      <c r="T40" s="552"/>
      <c r="U40" s="552"/>
      <c r="V40" s="552"/>
      <c r="W40" s="552"/>
      <c r="X40" s="552"/>
      <c r="Y40" s="552"/>
      <c r="Z40" s="552"/>
    </row>
  </sheetData>
  <mergeCells count="10">
    <mergeCell ref="B38:C38"/>
    <mergeCell ref="C39:Z40"/>
    <mergeCell ref="C12:Y13"/>
    <mergeCell ref="B31:Z32"/>
    <mergeCell ref="B34:D34"/>
    <mergeCell ref="C35:Z36"/>
    <mergeCell ref="C18:Z18"/>
    <mergeCell ref="C19:Z20"/>
    <mergeCell ref="C21:Z22"/>
    <mergeCell ref="C26:Z28"/>
  </mergeCells>
  <pageMargins left="0.7" right="0.7" top="0.75" bottom="0.75" header="0.3" footer="0.3"/>
  <pageSetup orientation="portrait" horizontalDpi="1200" verticalDpi="12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theme="0"/>
  </sheetPr>
  <dimension ref="A1:AD85"/>
  <sheetViews>
    <sheetView topLeftCell="A37" zoomScaleNormal="100" zoomScaleSheetLayoutView="100" workbookViewId="0">
      <selection activeCell="S98" sqref="S98"/>
    </sheetView>
  </sheetViews>
  <sheetFormatPr defaultColWidth="9.1796875" defaultRowHeight="15.5" x14ac:dyDescent="0.35"/>
  <cols>
    <col min="1" max="1" width="3" style="11" customWidth="1"/>
    <col min="2" max="3" width="9.1796875" style="11" customWidth="1"/>
    <col min="4" max="4" width="9.1796875" style="11"/>
    <col min="5" max="5" width="4.1796875" style="11" customWidth="1"/>
    <col min="6" max="16384" width="9.1796875" style="11"/>
  </cols>
  <sheetData>
    <row r="1" spans="2:30" x14ac:dyDescent="0.35">
      <c r="B1" s="560" t="s">
        <v>264</v>
      </c>
      <c r="C1" s="560"/>
      <c r="D1" s="560"/>
      <c r="E1" s="560"/>
      <c r="F1" s="560"/>
      <c r="G1" s="560"/>
      <c r="H1" s="560"/>
      <c r="I1" s="560"/>
      <c r="J1" s="560"/>
      <c r="K1" s="560"/>
      <c r="L1" s="560"/>
      <c r="M1" s="560"/>
      <c r="N1" s="560"/>
      <c r="O1" s="560"/>
      <c r="P1" s="560"/>
      <c r="Q1" s="560"/>
      <c r="R1" s="560"/>
      <c r="S1" s="560"/>
      <c r="T1" s="560"/>
      <c r="U1" s="560"/>
      <c r="V1" s="560"/>
    </row>
    <row r="2" spans="2:30" x14ac:dyDescent="0.35">
      <c r="B2" s="12"/>
    </row>
    <row r="3" spans="2:30" ht="15.65" hidden="1" customHeight="1" x14ac:dyDescent="0.35">
      <c r="B3" s="563" t="s">
        <v>211</v>
      </c>
      <c r="C3" s="563"/>
      <c r="D3" s="563"/>
      <c r="E3" s="563"/>
      <c r="F3" s="563"/>
      <c r="G3" s="563"/>
      <c r="H3" s="563"/>
      <c r="I3" s="563"/>
      <c r="J3" s="563"/>
      <c r="K3" s="563"/>
      <c r="L3" s="563"/>
      <c r="M3" s="563"/>
      <c r="N3" s="563"/>
      <c r="O3" s="563"/>
      <c r="P3" s="563"/>
      <c r="Q3" s="563"/>
      <c r="R3" s="563"/>
      <c r="S3" s="563"/>
      <c r="T3" s="563"/>
      <c r="U3" s="563"/>
      <c r="V3" s="563"/>
      <c r="W3" s="10"/>
      <c r="X3" s="26"/>
      <c r="Y3" s="26"/>
    </row>
    <row r="4" spans="2:30" ht="15" hidden="1" customHeight="1" x14ac:dyDescent="0.35">
      <c r="B4" s="563"/>
      <c r="C4" s="563"/>
      <c r="D4" s="563"/>
      <c r="E4" s="563"/>
      <c r="F4" s="563"/>
      <c r="G4" s="563"/>
      <c r="H4" s="563"/>
      <c r="I4" s="563"/>
      <c r="J4" s="563"/>
      <c r="K4" s="563"/>
      <c r="L4" s="563"/>
      <c r="M4" s="563"/>
      <c r="N4" s="563"/>
      <c r="O4" s="563"/>
      <c r="P4" s="563"/>
      <c r="Q4" s="563"/>
      <c r="R4" s="563"/>
      <c r="S4" s="563"/>
      <c r="T4" s="563"/>
      <c r="U4" s="563"/>
      <c r="V4" s="563"/>
    </row>
    <row r="5" spans="2:30" ht="15" hidden="1" customHeight="1" x14ac:dyDescent="0.35">
      <c r="B5" s="32"/>
      <c r="C5" s="32"/>
      <c r="D5" s="32"/>
      <c r="E5" s="32"/>
      <c r="F5" s="32"/>
      <c r="G5" s="32"/>
      <c r="H5" s="32"/>
      <c r="I5" s="32"/>
      <c r="J5" s="32"/>
      <c r="K5" s="32"/>
      <c r="L5" s="32"/>
      <c r="M5" s="32"/>
      <c r="N5" s="32"/>
      <c r="O5" s="32"/>
      <c r="P5" s="32"/>
      <c r="Q5" s="32"/>
      <c r="R5" s="32"/>
      <c r="S5" s="32"/>
      <c r="T5" s="32"/>
      <c r="U5" s="32"/>
      <c r="V5" s="32"/>
    </row>
    <row r="6" spans="2:30" ht="15.75" hidden="1" customHeight="1" x14ac:dyDescent="0.35">
      <c r="B6" s="33" t="s">
        <v>48</v>
      </c>
      <c r="C6" s="32"/>
      <c r="D6" s="32"/>
      <c r="E6" s="32"/>
      <c r="F6" s="32"/>
      <c r="G6" s="32"/>
      <c r="H6" s="32"/>
      <c r="I6" s="32"/>
      <c r="J6" s="32"/>
      <c r="K6" s="32"/>
      <c r="L6" s="32"/>
      <c r="M6" s="32"/>
      <c r="N6" s="32"/>
      <c r="O6" s="32"/>
      <c r="P6" s="32"/>
      <c r="Q6" s="32"/>
      <c r="R6" s="32"/>
      <c r="S6" s="32"/>
      <c r="T6" s="32"/>
      <c r="U6" s="32"/>
      <c r="V6" s="32"/>
    </row>
    <row r="7" spans="2:30" ht="15.75" hidden="1" customHeight="1" x14ac:dyDescent="0.35">
      <c r="B7" s="33"/>
      <c r="C7" s="32"/>
      <c r="D7" s="32"/>
      <c r="E7" s="32"/>
      <c r="F7" s="32"/>
      <c r="G7" s="32"/>
      <c r="H7" s="32"/>
      <c r="I7" s="32"/>
      <c r="J7" s="32"/>
      <c r="K7" s="32"/>
      <c r="L7" s="32"/>
      <c r="M7" s="32"/>
      <c r="N7" s="32"/>
      <c r="O7" s="32"/>
      <c r="P7" s="32"/>
      <c r="Q7" s="32"/>
      <c r="R7" s="32"/>
      <c r="S7" s="32"/>
      <c r="T7" s="32"/>
      <c r="U7" s="32"/>
      <c r="V7" s="32"/>
    </row>
    <row r="8" spans="2:30" ht="15.65" hidden="1" customHeight="1" x14ac:dyDescent="0.35">
      <c r="B8" s="563" t="s">
        <v>207</v>
      </c>
      <c r="C8" s="563"/>
      <c r="D8" s="563"/>
      <c r="E8" s="563"/>
      <c r="F8" s="563"/>
      <c r="G8" s="563"/>
      <c r="H8" s="563"/>
      <c r="I8" s="563"/>
      <c r="J8" s="563"/>
      <c r="K8" s="563"/>
      <c r="L8" s="563"/>
      <c r="M8" s="563"/>
      <c r="N8" s="563"/>
      <c r="O8" s="563"/>
      <c r="P8" s="563"/>
      <c r="Q8" s="563"/>
      <c r="R8" s="563"/>
      <c r="S8" s="563"/>
      <c r="T8" s="563"/>
      <c r="U8" s="563"/>
      <c r="V8" s="563"/>
      <c r="W8" s="23"/>
      <c r="X8" s="25"/>
      <c r="Y8" s="25"/>
      <c r="Z8" s="25"/>
      <c r="AA8" s="25"/>
      <c r="AB8" s="25"/>
      <c r="AC8" s="25"/>
      <c r="AD8" s="24"/>
    </row>
    <row r="9" spans="2:30" ht="15" hidden="1" customHeight="1" x14ac:dyDescent="0.35">
      <c r="B9" s="563"/>
      <c r="C9" s="563"/>
      <c r="D9" s="563"/>
      <c r="E9" s="563"/>
      <c r="F9" s="563"/>
      <c r="G9" s="563"/>
      <c r="H9" s="563"/>
      <c r="I9" s="563"/>
      <c r="J9" s="563"/>
      <c r="K9" s="563"/>
      <c r="L9" s="563"/>
      <c r="M9" s="563"/>
      <c r="N9" s="563"/>
      <c r="O9" s="563"/>
      <c r="P9" s="563"/>
      <c r="Q9" s="563"/>
      <c r="R9" s="563"/>
      <c r="S9" s="563"/>
      <c r="T9" s="563"/>
      <c r="U9" s="563"/>
      <c r="V9" s="563"/>
    </row>
    <row r="10" spans="2:30" ht="15.75" hidden="1" customHeight="1" x14ac:dyDescent="0.35">
      <c r="B10" s="31"/>
      <c r="C10" s="34"/>
      <c r="D10" s="35"/>
      <c r="E10" s="31"/>
      <c r="F10" s="35"/>
      <c r="G10" s="35"/>
      <c r="H10" s="35"/>
      <c r="I10" s="35"/>
      <c r="J10" s="36"/>
      <c r="K10" s="31"/>
      <c r="L10" s="34"/>
      <c r="M10" s="34"/>
      <c r="N10" s="34"/>
      <c r="O10" s="35"/>
      <c r="P10" s="31"/>
      <c r="Q10" s="34"/>
      <c r="R10" s="35"/>
      <c r="S10" s="35"/>
      <c r="T10" s="35"/>
      <c r="U10" s="35"/>
      <c r="V10" s="31"/>
    </row>
    <row r="11" spans="2:30" ht="15.65" hidden="1" customHeight="1" x14ac:dyDescent="0.35">
      <c r="B11" s="32" t="s">
        <v>67</v>
      </c>
      <c r="C11" s="32"/>
      <c r="D11" s="32"/>
      <c r="E11" s="32"/>
      <c r="F11" s="32"/>
      <c r="G11" s="32"/>
      <c r="H11" s="32"/>
      <c r="I11" s="32"/>
      <c r="J11" s="32"/>
      <c r="K11" s="32"/>
      <c r="L11" s="32"/>
      <c r="M11" s="32"/>
      <c r="N11" s="32"/>
      <c r="O11" s="32"/>
      <c r="P11" s="32"/>
      <c r="Q11" s="32"/>
      <c r="R11" s="32"/>
      <c r="S11" s="32"/>
      <c r="T11" s="32"/>
      <c r="U11" s="32"/>
      <c r="V11" s="32"/>
    </row>
    <row r="12" spans="2:30" ht="15.75" hidden="1" customHeight="1" x14ac:dyDescent="0.35">
      <c r="B12" s="32"/>
      <c r="C12" s="32"/>
      <c r="D12" s="32"/>
      <c r="E12" s="32"/>
      <c r="F12" s="32"/>
      <c r="G12" s="32"/>
      <c r="H12" s="32"/>
      <c r="I12" s="32"/>
      <c r="J12" s="32"/>
      <c r="K12" s="32"/>
      <c r="L12" s="32"/>
      <c r="M12" s="32"/>
      <c r="N12" s="32"/>
      <c r="O12" s="32"/>
      <c r="P12" s="32"/>
      <c r="Q12" s="32"/>
      <c r="R12" s="32"/>
      <c r="S12" s="32"/>
      <c r="T12" s="32"/>
      <c r="U12" s="32"/>
      <c r="V12" s="32"/>
    </row>
    <row r="13" spans="2:30" ht="15.75" hidden="1" customHeight="1" x14ac:dyDescent="0.35">
      <c r="B13" s="558" t="s">
        <v>210</v>
      </c>
      <c r="C13" s="558"/>
      <c r="D13" s="558"/>
      <c r="E13" s="558"/>
      <c r="F13" s="558"/>
      <c r="G13" s="558"/>
      <c r="H13" s="558"/>
      <c r="I13" s="558"/>
      <c r="J13" s="558"/>
      <c r="K13" s="558"/>
      <c r="L13" s="558"/>
      <c r="M13" s="558"/>
      <c r="N13" s="558"/>
      <c r="O13" s="558"/>
      <c r="P13" s="558"/>
      <c r="Q13" s="558"/>
      <c r="R13" s="558"/>
      <c r="S13" s="558"/>
      <c r="T13" s="558"/>
      <c r="U13" s="558"/>
      <c r="V13" s="558"/>
    </row>
    <row r="14" spans="2:30" ht="15.75" hidden="1" customHeight="1" x14ac:dyDescent="0.35">
      <c r="B14" s="558"/>
      <c r="C14" s="558"/>
      <c r="D14" s="558"/>
      <c r="E14" s="558"/>
      <c r="F14" s="558"/>
      <c r="G14" s="558"/>
      <c r="H14" s="558"/>
      <c r="I14" s="558"/>
      <c r="J14" s="558"/>
      <c r="K14" s="558"/>
      <c r="L14" s="558"/>
      <c r="M14" s="558"/>
      <c r="N14" s="558"/>
      <c r="O14" s="558"/>
      <c r="P14" s="558"/>
      <c r="Q14" s="558"/>
      <c r="R14" s="558"/>
      <c r="S14" s="558"/>
      <c r="T14" s="558"/>
      <c r="U14" s="558"/>
      <c r="V14" s="558"/>
    </row>
    <row r="15" spans="2:30" ht="15.75" hidden="1" customHeight="1" x14ac:dyDescent="0.35">
      <c r="B15" s="558"/>
      <c r="C15" s="558"/>
      <c r="D15" s="558"/>
      <c r="E15" s="558"/>
      <c r="F15" s="558"/>
      <c r="G15" s="558"/>
      <c r="H15" s="558"/>
      <c r="I15" s="558"/>
      <c r="J15" s="558"/>
      <c r="K15" s="558"/>
      <c r="L15" s="558"/>
      <c r="M15" s="558"/>
      <c r="N15" s="558"/>
      <c r="O15" s="558"/>
      <c r="P15" s="558"/>
      <c r="Q15" s="558"/>
      <c r="R15" s="558"/>
      <c r="S15" s="558"/>
      <c r="T15" s="558"/>
      <c r="U15" s="558"/>
      <c r="V15" s="558"/>
    </row>
    <row r="16" spans="2:30" ht="15.75" hidden="1" customHeight="1" x14ac:dyDescent="0.35">
      <c r="B16" s="28"/>
      <c r="C16" s="28"/>
      <c r="D16" s="28"/>
      <c r="E16" s="28"/>
      <c r="F16" s="28"/>
      <c r="G16" s="28"/>
      <c r="H16" s="28"/>
      <c r="I16" s="28"/>
      <c r="J16" s="28"/>
      <c r="K16" s="28"/>
      <c r="L16" s="28"/>
      <c r="M16" s="28"/>
      <c r="N16" s="28"/>
      <c r="O16" s="28"/>
      <c r="P16" s="28"/>
      <c r="Q16" s="28"/>
      <c r="R16" s="28"/>
      <c r="S16" s="28"/>
      <c r="T16" s="28"/>
    </row>
    <row r="17" spans="2:22" ht="15.75" customHeight="1" x14ac:dyDescent="0.35">
      <c r="B17" s="559" t="s">
        <v>68</v>
      </c>
      <c r="C17" s="559"/>
      <c r="D17" s="559"/>
      <c r="E17" s="559"/>
      <c r="F17" s="559"/>
      <c r="G17" s="559"/>
      <c r="H17" s="559"/>
      <c r="I17" s="559"/>
      <c r="J17" s="559"/>
      <c r="K17" s="559"/>
      <c r="L17" s="559"/>
      <c r="M17" s="559"/>
      <c r="N17" s="559"/>
      <c r="O17" s="559"/>
      <c r="P17" s="559"/>
      <c r="Q17" s="559"/>
      <c r="R17" s="559"/>
      <c r="S17" s="559"/>
      <c r="T17" s="559"/>
      <c r="U17" s="559"/>
      <c r="V17" s="559"/>
    </row>
    <row r="18" spans="2:22" ht="15.75" customHeight="1" x14ac:dyDescent="0.35">
      <c r="B18" s="559"/>
      <c r="C18" s="559"/>
      <c r="D18" s="559"/>
      <c r="E18" s="559"/>
      <c r="F18" s="559"/>
      <c r="G18" s="559"/>
      <c r="H18" s="559"/>
      <c r="I18" s="559"/>
      <c r="J18" s="559"/>
      <c r="K18" s="559"/>
      <c r="L18" s="559"/>
      <c r="M18" s="559"/>
      <c r="N18" s="559"/>
      <c r="O18" s="559"/>
      <c r="P18" s="559"/>
      <c r="Q18" s="559"/>
      <c r="R18" s="559"/>
      <c r="S18" s="559"/>
      <c r="T18" s="559"/>
      <c r="U18" s="559"/>
      <c r="V18" s="559"/>
    </row>
    <row r="19" spans="2:22" ht="15.75" customHeight="1" x14ac:dyDescent="0.35">
      <c r="B19" s="559"/>
      <c r="C19" s="559"/>
      <c r="D19" s="559"/>
      <c r="E19" s="559"/>
      <c r="F19" s="559"/>
      <c r="G19" s="559"/>
      <c r="H19" s="559"/>
      <c r="I19" s="559"/>
      <c r="J19" s="559"/>
      <c r="K19" s="559"/>
      <c r="L19" s="559"/>
      <c r="M19" s="559"/>
      <c r="N19" s="559"/>
      <c r="O19" s="559"/>
      <c r="P19" s="559"/>
      <c r="Q19" s="559"/>
      <c r="R19" s="559"/>
      <c r="S19" s="559"/>
      <c r="T19" s="559"/>
      <c r="U19" s="559"/>
      <c r="V19" s="559"/>
    </row>
    <row r="20" spans="2:22" ht="15.75" customHeight="1" x14ac:dyDescent="0.35">
      <c r="B20" s="559"/>
      <c r="C20" s="559"/>
      <c r="D20" s="559"/>
      <c r="E20" s="559"/>
      <c r="F20" s="559"/>
      <c r="G20" s="559"/>
      <c r="H20" s="559"/>
      <c r="I20" s="559"/>
      <c r="J20" s="559"/>
      <c r="K20" s="559"/>
      <c r="L20" s="559"/>
      <c r="M20" s="559"/>
      <c r="N20" s="559"/>
      <c r="O20" s="559"/>
      <c r="P20" s="559"/>
      <c r="Q20" s="559"/>
      <c r="R20" s="559"/>
      <c r="S20" s="559"/>
      <c r="T20" s="559"/>
      <c r="U20" s="559"/>
      <c r="V20" s="559"/>
    </row>
    <row r="21" spans="2:22" ht="15.75" customHeight="1" x14ac:dyDescent="0.35">
      <c r="B21" s="29"/>
      <c r="C21" s="29"/>
      <c r="D21" s="29"/>
      <c r="E21" s="29"/>
      <c r="F21" s="29"/>
      <c r="G21" s="29"/>
      <c r="H21" s="29"/>
      <c r="I21" s="29"/>
      <c r="J21" s="29"/>
      <c r="K21" s="29"/>
      <c r="L21" s="29"/>
      <c r="M21" s="29"/>
      <c r="N21" s="29"/>
      <c r="O21" s="29"/>
      <c r="P21" s="29"/>
      <c r="Q21" s="29"/>
      <c r="R21" s="29"/>
      <c r="S21" s="29"/>
      <c r="T21" s="29"/>
      <c r="U21" s="29"/>
    </row>
    <row r="22" spans="2:22" ht="15.75" customHeight="1" x14ac:dyDescent="0.35">
      <c r="B22" s="29"/>
      <c r="C22" s="559" t="s">
        <v>240</v>
      </c>
      <c r="D22" s="559"/>
      <c r="E22" s="559"/>
      <c r="F22" s="559"/>
      <c r="G22" s="559"/>
      <c r="H22" s="559"/>
      <c r="I22" s="559"/>
      <c r="J22" s="559"/>
      <c r="K22" s="559"/>
      <c r="L22" s="559"/>
      <c r="M22" s="559"/>
      <c r="N22" s="559"/>
      <c r="O22" s="559"/>
      <c r="P22" s="559"/>
      <c r="Q22" s="559"/>
      <c r="R22" s="559"/>
      <c r="S22" s="559"/>
      <c r="T22" s="559"/>
      <c r="U22" s="559"/>
      <c r="V22" s="559"/>
    </row>
    <row r="23" spans="2:22" ht="15.75" customHeight="1" x14ac:dyDescent="0.35">
      <c r="B23" s="29"/>
      <c r="C23" s="559"/>
      <c r="D23" s="559"/>
      <c r="E23" s="559"/>
      <c r="F23" s="559"/>
      <c r="G23" s="559"/>
      <c r="H23" s="559"/>
      <c r="I23" s="559"/>
      <c r="J23" s="559"/>
      <c r="K23" s="559"/>
      <c r="L23" s="559"/>
      <c r="M23" s="559"/>
      <c r="N23" s="559"/>
      <c r="O23" s="559"/>
      <c r="P23" s="559"/>
      <c r="Q23" s="559"/>
      <c r="R23" s="559"/>
      <c r="S23" s="559"/>
      <c r="T23" s="559"/>
      <c r="U23" s="559"/>
      <c r="V23" s="559"/>
    </row>
    <row r="24" spans="2:22" ht="15.75" customHeight="1" x14ac:dyDescent="0.35">
      <c r="B24" s="29"/>
      <c r="C24" s="559"/>
      <c r="D24" s="559"/>
      <c r="E24" s="559"/>
      <c r="F24" s="559"/>
      <c r="G24" s="559"/>
      <c r="H24" s="559"/>
      <c r="I24" s="559"/>
      <c r="J24" s="559"/>
      <c r="K24" s="559"/>
      <c r="L24" s="559"/>
      <c r="M24" s="559"/>
      <c r="N24" s="559"/>
      <c r="O24" s="559"/>
      <c r="P24" s="559"/>
      <c r="Q24" s="559"/>
      <c r="R24" s="559"/>
      <c r="S24" s="559"/>
      <c r="T24" s="559"/>
      <c r="U24" s="559"/>
      <c r="V24" s="559"/>
    </row>
    <row r="25" spans="2:22" ht="15.75" customHeight="1" x14ac:dyDescent="0.35">
      <c r="B25" s="29"/>
      <c r="C25" s="29"/>
      <c r="D25" s="29"/>
      <c r="E25" s="29"/>
      <c r="F25" s="29"/>
      <c r="G25" s="29"/>
      <c r="H25" s="29"/>
      <c r="I25" s="29"/>
      <c r="J25" s="29"/>
      <c r="K25" s="29"/>
      <c r="L25" s="29"/>
      <c r="M25" s="29"/>
      <c r="N25" s="29"/>
      <c r="O25" s="29"/>
      <c r="P25" s="29"/>
      <c r="Q25" s="29"/>
      <c r="R25" s="29"/>
      <c r="S25" s="29"/>
      <c r="T25" s="29"/>
      <c r="U25" s="29"/>
      <c r="V25" s="29"/>
    </row>
    <row r="26" spans="2:22" ht="15.75" customHeight="1" x14ac:dyDescent="0.35">
      <c r="B26" s="29"/>
      <c r="C26" s="559" t="s">
        <v>74</v>
      </c>
      <c r="D26" s="559"/>
      <c r="E26" s="559"/>
      <c r="F26" s="559"/>
      <c r="G26" s="559"/>
      <c r="H26" s="559"/>
      <c r="I26" s="559"/>
      <c r="J26" s="559"/>
      <c r="K26" s="559"/>
      <c r="L26" s="559"/>
      <c r="M26" s="559"/>
      <c r="N26" s="559"/>
      <c r="O26" s="559"/>
      <c r="P26" s="559"/>
      <c r="Q26" s="559"/>
      <c r="R26" s="559"/>
      <c r="S26" s="559"/>
      <c r="T26" s="559"/>
      <c r="U26" s="559"/>
      <c r="V26" s="559"/>
    </row>
    <row r="27" spans="2:22" ht="15.75" customHeight="1" x14ac:dyDescent="0.35">
      <c r="B27" s="29"/>
      <c r="C27" s="559"/>
      <c r="D27" s="559"/>
      <c r="E27" s="559"/>
      <c r="F27" s="559"/>
      <c r="G27" s="559"/>
      <c r="H27" s="559"/>
      <c r="I27" s="559"/>
      <c r="J27" s="559"/>
      <c r="K27" s="559"/>
      <c r="L27" s="559"/>
      <c r="M27" s="559"/>
      <c r="N27" s="559"/>
      <c r="O27" s="559"/>
      <c r="P27" s="559"/>
      <c r="Q27" s="559"/>
      <c r="R27" s="559"/>
      <c r="S27" s="559"/>
      <c r="T27" s="559"/>
      <c r="U27" s="559"/>
      <c r="V27" s="559"/>
    </row>
    <row r="28" spans="2:22" ht="15.75" customHeight="1" x14ac:dyDescent="0.35">
      <c r="B28" s="29"/>
      <c r="C28" s="29"/>
      <c r="D28" s="29"/>
      <c r="E28" s="29"/>
      <c r="F28" s="29"/>
      <c r="G28" s="29"/>
      <c r="H28" s="29"/>
      <c r="I28" s="29"/>
      <c r="J28" s="29"/>
      <c r="K28" s="29"/>
      <c r="L28" s="29"/>
      <c r="M28" s="29"/>
      <c r="N28" s="29"/>
      <c r="O28" s="29"/>
      <c r="P28" s="29"/>
      <c r="Q28" s="29"/>
      <c r="R28" s="29"/>
      <c r="S28" s="29"/>
      <c r="T28" s="29"/>
      <c r="U28" s="29"/>
      <c r="V28" s="29"/>
    </row>
    <row r="29" spans="2:22" ht="15.75" customHeight="1" x14ac:dyDescent="0.35">
      <c r="B29" s="29"/>
      <c r="C29" s="559" t="s">
        <v>63</v>
      </c>
      <c r="D29" s="559"/>
      <c r="E29" s="559"/>
      <c r="F29" s="559"/>
      <c r="G29" s="559"/>
      <c r="H29" s="559"/>
      <c r="I29" s="559"/>
      <c r="J29" s="559"/>
      <c r="K29" s="559"/>
      <c r="L29" s="559"/>
      <c r="M29" s="559"/>
      <c r="N29" s="559"/>
      <c r="O29" s="559"/>
      <c r="P29" s="559"/>
      <c r="Q29" s="559"/>
      <c r="R29" s="559"/>
      <c r="S29" s="559"/>
      <c r="T29" s="559"/>
      <c r="U29" s="559"/>
      <c r="V29" s="559"/>
    </row>
    <row r="30" spans="2:22" ht="15.75" customHeight="1" x14ac:dyDescent="0.35">
      <c r="B30" s="29"/>
      <c r="C30" s="561" t="s">
        <v>69</v>
      </c>
      <c r="D30" s="561"/>
      <c r="E30" s="561"/>
      <c r="F30" s="561"/>
      <c r="G30" s="561"/>
      <c r="H30" s="561"/>
      <c r="I30" s="561"/>
      <c r="J30" s="561"/>
      <c r="K30" s="561"/>
      <c r="L30" s="561"/>
      <c r="M30" s="561"/>
      <c r="N30" s="561"/>
      <c r="O30" s="561"/>
      <c r="P30" s="561"/>
      <c r="Q30" s="561"/>
      <c r="R30" s="561"/>
      <c r="S30" s="561"/>
      <c r="T30" s="561"/>
      <c r="U30" s="561"/>
      <c r="V30" s="561"/>
    </row>
    <row r="31" spans="2:22" ht="15.75" customHeight="1" x14ac:dyDescent="0.35">
      <c r="B31" s="29"/>
      <c r="C31" s="561" t="s">
        <v>70</v>
      </c>
      <c r="D31" s="561"/>
      <c r="E31" s="561"/>
      <c r="F31" s="561"/>
      <c r="G31" s="561"/>
      <c r="H31" s="561"/>
      <c r="I31" s="561"/>
      <c r="J31" s="561"/>
      <c r="K31" s="561"/>
      <c r="L31" s="561"/>
      <c r="M31" s="561"/>
      <c r="N31" s="561"/>
      <c r="O31" s="561"/>
      <c r="P31" s="561"/>
      <c r="Q31" s="561"/>
      <c r="R31" s="561"/>
      <c r="S31" s="561"/>
      <c r="T31" s="561"/>
      <c r="U31" s="561"/>
      <c r="V31" s="561"/>
    </row>
    <row r="32" spans="2:22" ht="15.75" customHeight="1" x14ac:dyDescent="0.35">
      <c r="B32" s="29"/>
      <c r="C32" s="562" t="s">
        <v>71</v>
      </c>
      <c r="D32" s="561"/>
      <c r="E32" s="561"/>
      <c r="F32" s="561"/>
      <c r="G32" s="561"/>
      <c r="H32" s="561"/>
      <c r="I32" s="561"/>
      <c r="J32" s="561"/>
      <c r="K32" s="561"/>
      <c r="L32" s="561"/>
      <c r="M32" s="561"/>
      <c r="N32" s="561"/>
      <c r="O32" s="561"/>
      <c r="P32" s="561"/>
      <c r="Q32" s="561"/>
      <c r="R32" s="561"/>
      <c r="S32" s="561"/>
      <c r="T32" s="561"/>
      <c r="U32" s="561"/>
      <c r="V32" s="561"/>
    </row>
    <row r="33" spans="2:22" ht="15.75" customHeight="1" x14ac:dyDescent="0.35">
      <c r="B33" s="29"/>
      <c r="C33" s="30"/>
      <c r="D33" s="30"/>
      <c r="E33" s="30"/>
      <c r="F33" s="30"/>
      <c r="G33" s="30"/>
      <c r="H33" s="30"/>
      <c r="I33" s="30"/>
      <c r="J33" s="30"/>
      <c r="K33" s="30"/>
      <c r="L33" s="30"/>
      <c r="M33" s="30"/>
      <c r="N33" s="30"/>
      <c r="O33" s="30"/>
      <c r="P33" s="30"/>
      <c r="Q33" s="30"/>
      <c r="R33" s="30"/>
      <c r="S33" s="30"/>
      <c r="T33" s="30"/>
      <c r="U33" s="30"/>
      <c r="V33" s="30"/>
    </row>
    <row r="34" spans="2:22" ht="15.75" customHeight="1" x14ac:dyDescent="0.35">
      <c r="B34" s="29"/>
      <c r="C34" s="559" t="s">
        <v>64</v>
      </c>
      <c r="D34" s="559"/>
      <c r="E34" s="559"/>
      <c r="F34" s="559"/>
      <c r="G34" s="559"/>
      <c r="H34" s="559"/>
      <c r="I34" s="559"/>
      <c r="J34" s="559"/>
      <c r="K34" s="559"/>
      <c r="L34" s="559"/>
      <c r="M34" s="559"/>
      <c r="N34" s="559"/>
      <c r="O34" s="559"/>
      <c r="P34" s="559"/>
      <c r="Q34" s="559"/>
      <c r="R34" s="559"/>
      <c r="S34" s="559"/>
      <c r="T34" s="559"/>
      <c r="U34" s="559"/>
      <c r="V34" s="559"/>
    </row>
    <row r="35" spans="2:22" ht="15.75" customHeight="1" x14ac:dyDescent="0.35">
      <c r="B35" s="29"/>
      <c r="C35" s="29"/>
      <c r="D35" s="29"/>
      <c r="E35" s="29"/>
      <c r="F35" s="29"/>
      <c r="G35" s="29"/>
      <c r="H35" s="29"/>
      <c r="I35" s="29"/>
      <c r="J35" s="29"/>
      <c r="K35" s="29"/>
      <c r="L35" s="29"/>
      <c r="M35" s="29"/>
      <c r="N35" s="29"/>
      <c r="O35" s="29"/>
      <c r="P35" s="29"/>
      <c r="Q35" s="29"/>
      <c r="R35" s="29"/>
      <c r="S35" s="29"/>
      <c r="T35" s="29"/>
      <c r="U35" s="29"/>
      <c r="V35" s="29"/>
    </row>
    <row r="36" spans="2:22" ht="15.75" customHeight="1" x14ac:dyDescent="0.35">
      <c r="B36" s="29"/>
      <c r="C36" s="559" t="s">
        <v>65</v>
      </c>
      <c r="D36" s="559"/>
      <c r="E36" s="559"/>
      <c r="F36" s="559"/>
      <c r="G36" s="559"/>
      <c r="H36" s="559"/>
      <c r="I36" s="559"/>
      <c r="J36" s="559"/>
      <c r="K36" s="559"/>
      <c r="L36" s="559"/>
      <c r="M36" s="559"/>
      <c r="N36" s="559"/>
      <c r="O36" s="559"/>
      <c r="P36" s="559"/>
      <c r="Q36" s="559"/>
      <c r="R36" s="559"/>
      <c r="S36" s="559"/>
      <c r="T36" s="559"/>
      <c r="U36" s="559"/>
      <c r="V36" s="559"/>
    </row>
    <row r="37" spans="2:22" ht="15.75" customHeight="1" x14ac:dyDescent="0.35">
      <c r="B37" s="29"/>
      <c r="C37" s="29"/>
      <c r="D37" s="29"/>
      <c r="E37" s="29"/>
      <c r="F37" s="29"/>
      <c r="G37" s="29"/>
      <c r="H37" s="29"/>
      <c r="I37" s="29"/>
      <c r="J37" s="29"/>
      <c r="K37" s="29"/>
      <c r="L37" s="29"/>
      <c r="M37" s="29"/>
      <c r="N37" s="29"/>
      <c r="O37" s="29"/>
      <c r="P37" s="29"/>
      <c r="Q37" s="29"/>
      <c r="R37" s="29"/>
      <c r="S37" s="29"/>
      <c r="T37" s="29"/>
      <c r="U37" s="29"/>
      <c r="V37" s="29"/>
    </row>
    <row r="38" spans="2:22" ht="15.75" customHeight="1" x14ac:dyDescent="0.35">
      <c r="B38" s="29"/>
      <c r="C38" s="559" t="s">
        <v>72</v>
      </c>
      <c r="D38" s="559"/>
      <c r="E38" s="559"/>
      <c r="F38" s="559"/>
      <c r="G38" s="559"/>
      <c r="H38" s="559"/>
      <c r="I38" s="559"/>
      <c r="J38" s="559"/>
      <c r="K38" s="559"/>
      <c r="L38" s="559"/>
      <c r="M38" s="559"/>
      <c r="N38" s="559"/>
      <c r="O38" s="559"/>
      <c r="P38" s="559"/>
      <c r="Q38" s="559"/>
      <c r="R38" s="559"/>
      <c r="S38" s="559"/>
      <c r="T38" s="559"/>
      <c r="U38" s="559"/>
      <c r="V38" s="559"/>
    </row>
    <row r="39" spans="2:22" ht="15.75" customHeight="1" x14ac:dyDescent="0.35">
      <c r="B39" s="29"/>
      <c r="C39" s="559"/>
      <c r="D39" s="559"/>
      <c r="E39" s="559"/>
      <c r="F39" s="559"/>
      <c r="G39" s="559"/>
      <c r="H39" s="559"/>
      <c r="I39" s="559"/>
      <c r="J39" s="559"/>
      <c r="K39" s="559"/>
      <c r="L39" s="559"/>
      <c r="M39" s="559"/>
      <c r="N39" s="559"/>
      <c r="O39" s="559"/>
      <c r="P39" s="559"/>
      <c r="Q39" s="559"/>
      <c r="R39" s="559"/>
      <c r="S39" s="559"/>
      <c r="T39" s="559"/>
      <c r="U39" s="559"/>
      <c r="V39" s="559"/>
    </row>
    <row r="40" spans="2:22" ht="15.75" customHeight="1" x14ac:dyDescent="0.35">
      <c r="B40" s="29"/>
      <c r="C40" s="29"/>
      <c r="D40" s="29"/>
      <c r="E40" s="29"/>
      <c r="F40" s="29"/>
      <c r="G40" s="29"/>
      <c r="H40" s="29"/>
      <c r="I40" s="29"/>
      <c r="J40" s="29"/>
      <c r="K40" s="29"/>
      <c r="L40" s="29"/>
      <c r="M40" s="29"/>
      <c r="N40" s="29"/>
      <c r="O40" s="29"/>
      <c r="P40" s="29"/>
      <c r="Q40" s="29"/>
      <c r="R40" s="29"/>
      <c r="S40" s="29"/>
      <c r="T40" s="29"/>
      <c r="U40" s="29"/>
      <c r="V40" s="29"/>
    </row>
    <row r="41" spans="2:22" ht="15.75" customHeight="1" x14ac:dyDescent="0.35">
      <c r="B41" s="29"/>
      <c r="C41" s="559" t="s">
        <v>73</v>
      </c>
      <c r="D41" s="559"/>
      <c r="E41" s="559"/>
      <c r="F41" s="559"/>
      <c r="G41" s="559"/>
      <c r="H41" s="559"/>
      <c r="I41" s="559"/>
      <c r="J41" s="559"/>
      <c r="K41" s="559"/>
      <c r="L41" s="559"/>
      <c r="M41" s="559"/>
      <c r="N41" s="559"/>
      <c r="O41" s="559"/>
      <c r="P41" s="559"/>
      <c r="Q41" s="559"/>
      <c r="R41" s="559"/>
      <c r="S41" s="559"/>
      <c r="T41" s="559"/>
      <c r="U41" s="559"/>
      <c r="V41" s="559"/>
    </row>
    <row r="42" spans="2:22" ht="15.75" customHeight="1" x14ac:dyDescent="0.35">
      <c r="B42" s="29"/>
      <c r="C42" s="559"/>
      <c r="D42" s="559"/>
      <c r="E42" s="559"/>
      <c r="F42" s="559"/>
      <c r="G42" s="559"/>
      <c r="H42" s="559"/>
      <c r="I42" s="559"/>
      <c r="J42" s="559"/>
      <c r="K42" s="559"/>
      <c r="L42" s="559"/>
      <c r="M42" s="559"/>
      <c r="N42" s="559"/>
      <c r="O42" s="559"/>
      <c r="P42" s="559"/>
      <c r="Q42" s="559"/>
      <c r="R42" s="559"/>
      <c r="S42" s="559"/>
      <c r="T42" s="559"/>
      <c r="U42" s="559"/>
      <c r="V42" s="559"/>
    </row>
    <row r="43" spans="2:22" ht="15.75" customHeight="1" x14ac:dyDescent="0.35">
      <c r="B43" s="29"/>
      <c r="C43" s="29"/>
      <c r="D43" s="29"/>
      <c r="E43" s="29"/>
      <c r="F43" s="29"/>
      <c r="G43" s="29"/>
      <c r="H43" s="29"/>
      <c r="I43" s="29"/>
      <c r="J43" s="29"/>
      <c r="K43" s="29"/>
      <c r="L43" s="29"/>
      <c r="M43" s="29"/>
      <c r="N43" s="29"/>
      <c r="O43" s="29"/>
      <c r="P43" s="29"/>
      <c r="Q43" s="29"/>
      <c r="R43" s="29"/>
      <c r="S43" s="29"/>
      <c r="T43" s="29"/>
      <c r="U43" s="29"/>
      <c r="V43" s="29"/>
    </row>
    <row r="44" spans="2:22" ht="15.75" customHeight="1" x14ac:dyDescent="0.35">
      <c r="B44" s="29"/>
      <c r="C44" s="565" t="s">
        <v>213</v>
      </c>
      <c r="D44" s="565"/>
      <c r="E44" s="565"/>
      <c r="F44" s="565"/>
      <c r="G44" s="565"/>
      <c r="H44" s="565"/>
      <c r="I44" s="565"/>
      <c r="J44" s="565"/>
      <c r="K44" s="565"/>
      <c r="L44" s="565"/>
      <c r="M44" s="565"/>
      <c r="N44" s="565"/>
      <c r="O44" s="565"/>
      <c r="P44" s="565"/>
      <c r="Q44" s="565"/>
      <c r="R44" s="565"/>
      <c r="S44" s="565"/>
      <c r="T44" s="565"/>
      <c r="U44" s="29"/>
      <c r="V44" s="29"/>
    </row>
    <row r="45" spans="2:22" x14ac:dyDescent="0.35">
      <c r="B45" s="29"/>
      <c r="C45" s="565"/>
      <c r="D45" s="565"/>
      <c r="E45" s="565"/>
      <c r="F45" s="565"/>
      <c r="G45" s="565"/>
      <c r="H45" s="565"/>
      <c r="I45" s="565"/>
      <c r="J45" s="565"/>
      <c r="K45" s="565"/>
      <c r="L45" s="565"/>
      <c r="M45" s="565"/>
      <c r="N45" s="565"/>
      <c r="O45" s="565"/>
      <c r="P45" s="565"/>
      <c r="Q45" s="565"/>
      <c r="R45" s="565"/>
      <c r="S45" s="565"/>
      <c r="T45" s="565"/>
      <c r="U45" s="29"/>
      <c r="V45" s="29"/>
    </row>
    <row r="46" spans="2:22" x14ac:dyDescent="0.35">
      <c r="B46" s="29"/>
      <c r="C46" s="565"/>
      <c r="D46" s="565"/>
      <c r="E46" s="565"/>
      <c r="F46" s="565"/>
      <c r="G46" s="565"/>
      <c r="H46" s="565"/>
      <c r="I46" s="565"/>
      <c r="J46" s="565"/>
      <c r="K46" s="565"/>
      <c r="L46" s="565"/>
      <c r="M46" s="565"/>
      <c r="N46" s="565"/>
      <c r="O46" s="565"/>
      <c r="P46" s="565"/>
      <c r="Q46" s="565"/>
      <c r="R46" s="565"/>
      <c r="S46" s="565"/>
      <c r="T46" s="565"/>
      <c r="U46" s="29"/>
      <c r="V46" s="29"/>
    </row>
    <row r="47" spans="2:22" x14ac:dyDescent="0.35">
      <c r="B47" s="29"/>
      <c r="C47" s="565"/>
      <c r="D47" s="565"/>
      <c r="E47" s="565"/>
      <c r="F47" s="565"/>
      <c r="G47" s="565"/>
      <c r="H47" s="565"/>
      <c r="I47" s="565"/>
      <c r="J47" s="565"/>
      <c r="K47" s="565"/>
      <c r="L47" s="565"/>
      <c r="M47" s="565"/>
      <c r="N47" s="565"/>
      <c r="O47" s="565"/>
      <c r="P47" s="565"/>
      <c r="Q47" s="565"/>
      <c r="R47" s="565"/>
      <c r="S47" s="565"/>
      <c r="T47" s="565"/>
      <c r="U47" s="29"/>
      <c r="V47" s="29"/>
    </row>
    <row r="48" spans="2:22" ht="32.15" customHeight="1" x14ac:dyDescent="0.35">
      <c r="B48" s="29"/>
      <c r="C48" s="565"/>
      <c r="D48" s="565"/>
      <c r="E48" s="565"/>
      <c r="F48" s="565"/>
      <c r="G48" s="565"/>
      <c r="H48" s="565"/>
      <c r="I48" s="565"/>
      <c r="J48" s="565"/>
      <c r="K48" s="565"/>
      <c r="L48" s="565"/>
      <c r="M48" s="565"/>
      <c r="N48" s="565"/>
      <c r="O48" s="565"/>
      <c r="P48" s="565"/>
      <c r="Q48" s="565"/>
      <c r="R48" s="565"/>
      <c r="S48" s="565"/>
      <c r="T48" s="565"/>
      <c r="U48" s="29"/>
      <c r="V48" s="29"/>
    </row>
    <row r="49" spans="1:22" x14ac:dyDescent="0.35">
      <c r="B49" s="29"/>
      <c r="C49" s="29"/>
      <c r="D49" s="29"/>
      <c r="E49" s="29"/>
      <c r="F49" s="29"/>
      <c r="G49" s="29"/>
      <c r="H49" s="29"/>
      <c r="I49" s="29"/>
      <c r="J49" s="29"/>
      <c r="K49" s="29"/>
      <c r="L49" s="29"/>
      <c r="M49" s="29"/>
      <c r="N49" s="29"/>
      <c r="O49" s="29"/>
      <c r="P49" s="29"/>
      <c r="Q49" s="29"/>
      <c r="R49" s="29"/>
      <c r="S49" s="29"/>
      <c r="T49" s="29"/>
      <c r="U49" s="29"/>
      <c r="V49" s="29"/>
    </row>
    <row r="50" spans="1:22" ht="15.65" customHeight="1" x14ac:dyDescent="0.35">
      <c r="B50" s="29"/>
      <c r="C50" s="565" t="s">
        <v>66</v>
      </c>
      <c r="D50" s="565"/>
      <c r="E50" s="565"/>
      <c r="F50" s="565"/>
      <c r="G50" s="565"/>
      <c r="H50" s="565"/>
      <c r="I50" s="565"/>
      <c r="J50" s="565"/>
      <c r="K50" s="565"/>
      <c r="L50" s="565"/>
      <c r="M50" s="565"/>
      <c r="N50" s="565"/>
      <c r="O50" s="565"/>
      <c r="P50" s="565"/>
      <c r="Q50" s="565"/>
      <c r="R50" s="565"/>
      <c r="S50" s="565"/>
      <c r="T50" s="565"/>
      <c r="U50" s="565"/>
      <c r="V50" s="29"/>
    </row>
    <row r="51" spans="1:22" ht="15.75" customHeight="1" x14ac:dyDescent="0.35">
      <c r="B51" s="29"/>
      <c r="C51" s="565"/>
      <c r="D51" s="565"/>
      <c r="E51" s="565"/>
      <c r="F51" s="565"/>
      <c r="G51" s="565"/>
      <c r="H51" s="565"/>
      <c r="I51" s="565"/>
      <c r="J51" s="565"/>
      <c r="K51" s="565"/>
      <c r="L51" s="565"/>
      <c r="M51" s="565"/>
      <c r="N51" s="565"/>
      <c r="O51" s="565"/>
      <c r="P51" s="565"/>
      <c r="Q51" s="565"/>
      <c r="R51" s="565"/>
      <c r="S51" s="565"/>
      <c r="T51" s="565"/>
      <c r="U51" s="565"/>
      <c r="V51" s="29"/>
    </row>
    <row r="52" spans="1:22" ht="15.75" customHeight="1" x14ac:dyDescent="0.35">
      <c r="B52" s="29"/>
      <c r="C52" s="565"/>
      <c r="D52" s="565"/>
      <c r="E52" s="565"/>
      <c r="F52" s="565"/>
      <c r="G52" s="565"/>
      <c r="H52" s="565"/>
      <c r="I52" s="565"/>
      <c r="J52" s="565"/>
      <c r="K52" s="565"/>
      <c r="L52" s="565"/>
      <c r="M52" s="565"/>
      <c r="N52" s="565"/>
      <c r="O52" s="565"/>
      <c r="P52" s="565"/>
      <c r="Q52" s="565"/>
      <c r="R52" s="565"/>
      <c r="S52" s="565"/>
      <c r="T52" s="565"/>
      <c r="U52" s="565"/>
      <c r="V52" s="29"/>
    </row>
    <row r="53" spans="1:22" x14ac:dyDescent="0.35">
      <c r="B53" s="13"/>
      <c r="C53" s="14"/>
      <c r="D53" s="14"/>
      <c r="E53" s="14"/>
      <c r="F53" s="14"/>
      <c r="G53" s="14"/>
      <c r="H53" s="14"/>
      <c r="I53" s="14"/>
      <c r="J53" s="14"/>
      <c r="K53" s="14"/>
      <c r="L53" s="14"/>
      <c r="M53" s="14"/>
      <c r="N53" s="14"/>
      <c r="O53" s="14"/>
      <c r="P53" s="14"/>
      <c r="Q53" s="14"/>
      <c r="R53" s="14"/>
      <c r="S53" s="14"/>
      <c r="T53" s="14"/>
    </row>
    <row r="54" spans="1:22" ht="15.65" customHeight="1" x14ac:dyDescent="0.35">
      <c r="B54" s="12" t="s">
        <v>61</v>
      </c>
      <c r="C54" s="13"/>
      <c r="D54" s="13"/>
      <c r="E54" s="13"/>
      <c r="F54" s="13"/>
      <c r="G54" s="13"/>
      <c r="H54" s="13"/>
      <c r="I54" s="13"/>
      <c r="J54" s="13"/>
      <c r="K54" s="13"/>
      <c r="L54" s="13"/>
      <c r="M54" s="13"/>
      <c r="N54" s="13"/>
      <c r="O54" s="13"/>
    </row>
    <row r="55" spans="1:22" x14ac:dyDescent="0.35">
      <c r="B55" s="15"/>
      <c r="C55" s="15"/>
      <c r="D55" s="15"/>
      <c r="E55" s="15"/>
      <c r="F55" s="15"/>
      <c r="G55" s="15"/>
      <c r="H55" s="15"/>
      <c r="I55" s="15"/>
      <c r="J55" s="15"/>
      <c r="K55" s="15"/>
      <c r="L55" s="15"/>
      <c r="M55" s="15"/>
      <c r="N55" s="15"/>
      <c r="O55" s="15"/>
    </row>
    <row r="56" spans="1:22" ht="15.75" hidden="1" customHeight="1" x14ac:dyDescent="0.35">
      <c r="A56" s="32"/>
      <c r="B56" s="37" t="s">
        <v>62</v>
      </c>
      <c r="C56" s="38"/>
      <c r="D56" s="38"/>
      <c r="E56" s="38"/>
      <c r="F56" s="38"/>
      <c r="G56" s="38"/>
      <c r="H56" s="38"/>
      <c r="I56" s="38"/>
      <c r="J56" s="38"/>
      <c r="K56" s="38"/>
      <c r="L56" s="38"/>
      <c r="M56" s="38"/>
      <c r="N56" s="38"/>
      <c r="O56" s="38"/>
    </row>
    <row r="57" spans="1:22" ht="15" hidden="1" customHeight="1" x14ac:dyDescent="0.35">
      <c r="A57" s="32"/>
      <c r="B57" s="38"/>
      <c r="C57" s="38"/>
      <c r="D57" s="38"/>
      <c r="E57" s="38"/>
      <c r="F57" s="38"/>
      <c r="G57" s="38"/>
      <c r="H57" s="38"/>
      <c r="I57" s="38"/>
      <c r="J57" s="38"/>
      <c r="K57" s="38"/>
      <c r="L57" s="38"/>
      <c r="M57" s="38"/>
      <c r="N57" s="38"/>
      <c r="O57" s="38"/>
    </row>
    <row r="58" spans="1:22" ht="15.75" hidden="1" customHeight="1" x14ac:dyDescent="0.35">
      <c r="A58" s="32"/>
      <c r="B58" s="33" t="s">
        <v>41</v>
      </c>
      <c r="C58" s="38"/>
      <c r="D58" s="38"/>
      <c r="E58" s="38"/>
      <c r="F58" s="38"/>
      <c r="G58" s="38"/>
      <c r="H58" s="38"/>
      <c r="I58" s="38"/>
      <c r="J58" s="38"/>
      <c r="K58" s="38"/>
      <c r="L58" s="38"/>
      <c r="M58" s="38"/>
      <c r="N58" s="38"/>
      <c r="O58" s="38"/>
    </row>
    <row r="59" spans="1:22" ht="15.75" hidden="1" customHeight="1" x14ac:dyDescent="0.35">
      <c r="A59" s="32"/>
      <c r="B59" s="33"/>
      <c r="C59" s="38"/>
      <c r="D59" s="38"/>
      <c r="E59" s="38"/>
      <c r="F59" s="38"/>
      <c r="G59" s="38"/>
      <c r="H59" s="38"/>
      <c r="I59" s="38"/>
      <c r="J59" s="38"/>
      <c r="K59" s="38"/>
      <c r="L59" s="38"/>
      <c r="M59" s="38"/>
      <c r="N59" s="38"/>
      <c r="O59" s="38"/>
    </row>
    <row r="60" spans="1:22" ht="15.75" hidden="1" customHeight="1" x14ac:dyDescent="0.35">
      <c r="A60" s="32"/>
      <c r="B60" s="33" t="s">
        <v>42</v>
      </c>
      <c r="C60" s="38"/>
      <c r="D60" s="38"/>
      <c r="E60" s="38"/>
      <c r="F60" s="38"/>
      <c r="G60" s="38"/>
      <c r="H60" s="38"/>
      <c r="I60" s="38"/>
      <c r="J60" s="38"/>
      <c r="K60" s="38"/>
      <c r="L60" s="38"/>
      <c r="M60" s="38"/>
      <c r="N60" s="38"/>
      <c r="O60" s="38"/>
    </row>
    <row r="61" spans="1:22" ht="15" hidden="1" customHeight="1" x14ac:dyDescent="0.35">
      <c r="B61" s="13"/>
      <c r="C61" s="13"/>
      <c r="D61" s="13"/>
      <c r="E61" s="13"/>
      <c r="F61" s="13"/>
      <c r="G61" s="13"/>
      <c r="H61" s="13"/>
      <c r="I61" s="13"/>
      <c r="J61" s="13"/>
      <c r="K61" s="13"/>
      <c r="L61" s="13"/>
      <c r="M61" s="13"/>
      <c r="N61" s="13"/>
      <c r="O61" s="13"/>
    </row>
    <row r="62" spans="1:22" s="32" customFormat="1" ht="15" hidden="1" customHeight="1" x14ac:dyDescent="0.35">
      <c r="B62" s="564" t="s">
        <v>206</v>
      </c>
      <c r="C62" s="564"/>
      <c r="D62" s="564"/>
      <c r="E62" s="564"/>
      <c r="F62" s="564"/>
      <c r="G62" s="564"/>
      <c r="H62" s="564"/>
      <c r="I62" s="564"/>
      <c r="J62" s="564"/>
      <c r="K62" s="564"/>
      <c r="L62" s="564"/>
      <c r="M62" s="564"/>
      <c r="N62" s="564"/>
      <c r="O62" s="564"/>
      <c r="P62" s="564"/>
      <c r="Q62" s="564"/>
      <c r="R62" s="564"/>
      <c r="S62" s="564"/>
      <c r="T62" s="564"/>
      <c r="U62" s="564"/>
      <c r="V62" s="564"/>
    </row>
    <row r="63" spans="1:22" s="32" customFormat="1" ht="15" hidden="1" customHeight="1" x14ac:dyDescent="0.35">
      <c r="B63" s="39"/>
      <c r="C63" s="39"/>
      <c r="D63" s="39"/>
      <c r="E63" s="39"/>
      <c r="F63" s="39"/>
      <c r="G63" s="39"/>
      <c r="H63" s="39"/>
      <c r="I63" s="39"/>
      <c r="J63" s="39"/>
      <c r="K63" s="39"/>
      <c r="L63" s="39"/>
      <c r="M63" s="39"/>
      <c r="N63" s="39"/>
      <c r="O63" s="39"/>
      <c r="P63" s="40"/>
      <c r="Q63" s="40"/>
      <c r="R63" s="40"/>
      <c r="S63" s="40"/>
      <c r="T63" s="40"/>
      <c r="U63" s="40"/>
      <c r="V63" s="40"/>
    </row>
    <row r="64" spans="1:22" s="32" customFormat="1" ht="15.75" hidden="1" customHeight="1" x14ac:dyDescent="0.35">
      <c r="B64" s="568" t="s">
        <v>242</v>
      </c>
      <c r="C64" s="568"/>
      <c r="D64" s="568"/>
      <c r="E64" s="568"/>
      <c r="F64" s="568"/>
      <c r="G64" s="568"/>
      <c r="H64" s="568"/>
      <c r="I64" s="568"/>
      <c r="J64" s="568"/>
      <c r="K64" s="568"/>
      <c r="L64" s="568"/>
      <c r="M64" s="568"/>
      <c r="N64" s="568"/>
      <c r="O64" s="568"/>
      <c r="P64" s="568"/>
      <c r="Q64" s="568"/>
      <c r="R64" s="568"/>
      <c r="S64" s="568"/>
      <c r="T64" s="568"/>
      <c r="U64" s="568"/>
    </row>
    <row r="65" spans="2:21" s="32" customFormat="1" ht="15.65" hidden="1" customHeight="1" x14ac:dyDescent="0.35">
      <c r="B65" s="558" t="s">
        <v>243</v>
      </c>
      <c r="C65" s="558"/>
      <c r="D65" s="558"/>
      <c r="E65" s="558"/>
      <c r="F65" s="558"/>
      <c r="G65" s="558"/>
      <c r="H65" s="558"/>
      <c r="I65" s="558"/>
      <c r="J65" s="558"/>
      <c r="K65" s="558"/>
      <c r="L65" s="558"/>
      <c r="M65" s="558"/>
      <c r="N65" s="558"/>
      <c r="O65" s="558"/>
      <c r="P65" s="558"/>
      <c r="Q65" s="558"/>
      <c r="R65" s="558"/>
      <c r="S65" s="558"/>
      <c r="T65" s="558"/>
      <c r="U65" s="558"/>
    </row>
    <row r="66" spans="2:21" s="32" customFormat="1" ht="15" hidden="1" customHeight="1" x14ac:dyDescent="0.35">
      <c r="B66" s="558"/>
      <c r="C66" s="558"/>
      <c r="D66" s="558"/>
      <c r="E66" s="558"/>
      <c r="F66" s="558"/>
      <c r="G66" s="558"/>
      <c r="H66" s="558"/>
      <c r="I66" s="558"/>
      <c r="J66" s="558"/>
      <c r="K66" s="558"/>
      <c r="L66" s="558"/>
      <c r="M66" s="558"/>
      <c r="N66" s="558"/>
      <c r="O66" s="558"/>
      <c r="P66" s="558"/>
      <c r="Q66" s="558"/>
      <c r="R66" s="558"/>
      <c r="S66" s="558"/>
      <c r="T66" s="558"/>
      <c r="U66" s="558"/>
    </row>
    <row r="67" spans="2:21" s="32" customFormat="1" ht="15" hidden="1" customHeight="1" x14ac:dyDescent="0.35">
      <c r="B67" s="558"/>
      <c r="C67" s="558"/>
      <c r="D67" s="558"/>
      <c r="E67" s="558"/>
      <c r="F67" s="558"/>
      <c r="G67" s="558"/>
      <c r="H67" s="558"/>
      <c r="I67" s="558"/>
      <c r="J67" s="558"/>
      <c r="K67" s="558"/>
      <c r="L67" s="558"/>
      <c r="M67" s="558"/>
      <c r="N67" s="558"/>
      <c r="O67" s="558"/>
      <c r="P67" s="558"/>
      <c r="Q67" s="558"/>
      <c r="R67" s="558"/>
      <c r="S67" s="558"/>
      <c r="T67" s="558"/>
      <c r="U67" s="558"/>
    </row>
    <row r="68" spans="2:21" s="32" customFormat="1" ht="15.65" hidden="1" customHeight="1" x14ac:dyDescent="0.35">
      <c r="B68" s="558" t="s">
        <v>244</v>
      </c>
      <c r="C68" s="558"/>
      <c r="D68" s="558"/>
      <c r="E68" s="558"/>
      <c r="F68" s="558"/>
      <c r="G68" s="558"/>
      <c r="H68" s="558"/>
      <c r="I68" s="558"/>
      <c r="J68" s="558"/>
      <c r="K68" s="558"/>
      <c r="L68" s="558"/>
      <c r="M68" s="558"/>
      <c r="N68" s="558"/>
      <c r="O68" s="558"/>
      <c r="P68" s="558"/>
      <c r="Q68" s="558"/>
      <c r="R68" s="558"/>
      <c r="S68" s="558"/>
      <c r="T68" s="558"/>
      <c r="U68" s="558"/>
    </row>
    <row r="69" spans="2:21" s="32" customFormat="1" ht="15" hidden="1" customHeight="1" x14ac:dyDescent="0.35">
      <c r="B69" s="558"/>
      <c r="C69" s="558"/>
      <c r="D69" s="558"/>
      <c r="E69" s="558"/>
      <c r="F69" s="558"/>
      <c r="G69" s="558"/>
      <c r="H69" s="558"/>
      <c r="I69" s="558"/>
      <c r="J69" s="558"/>
      <c r="K69" s="558"/>
      <c r="L69" s="558"/>
      <c r="M69" s="558"/>
      <c r="N69" s="558"/>
      <c r="O69" s="558"/>
      <c r="P69" s="558"/>
      <c r="Q69" s="558"/>
      <c r="R69" s="558"/>
      <c r="S69" s="558"/>
      <c r="T69" s="558"/>
      <c r="U69" s="558"/>
    </row>
    <row r="70" spans="2:21" s="32" customFormat="1" ht="15" hidden="1" customHeight="1" x14ac:dyDescent="0.35">
      <c r="B70" s="558"/>
      <c r="C70" s="558"/>
      <c r="D70" s="558"/>
      <c r="E70" s="558"/>
      <c r="F70" s="558"/>
      <c r="G70" s="558"/>
      <c r="H70" s="558"/>
      <c r="I70" s="558"/>
      <c r="J70" s="558"/>
      <c r="K70" s="558"/>
      <c r="L70" s="558"/>
      <c r="M70" s="558"/>
      <c r="N70" s="558"/>
      <c r="O70" s="558"/>
      <c r="P70" s="558"/>
      <c r="Q70" s="558"/>
      <c r="R70" s="558"/>
      <c r="S70" s="558"/>
      <c r="T70" s="558"/>
      <c r="U70" s="558"/>
    </row>
    <row r="71" spans="2:21" s="32" customFormat="1" ht="15" hidden="1" customHeight="1" x14ac:dyDescent="0.35">
      <c r="B71" s="558"/>
      <c r="C71" s="558"/>
      <c r="D71" s="558"/>
      <c r="E71" s="558"/>
      <c r="F71" s="558"/>
      <c r="G71" s="558"/>
      <c r="H71" s="558"/>
      <c r="I71" s="558"/>
      <c r="J71" s="558"/>
      <c r="K71" s="558"/>
      <c r="L71" s="558"/>
      <c r="M71" s="558"/>
      <c r="N71" s="558"/>
      <c r="O71" s="558"/>
      <c r="P71" s="558"/>
      <c r="Q71" s="558"/>
      <c r="R71" s="558"/>
      <c r="S71" s="558"/>
      <c r="T71" s="558"/>
      <c r="U71" s="558"/>
    </row>
    <row r="72" spans="2:21" s="32" customFormat="1" ht="15.65" hidden="1" customHeight="1" x14ac:dyDescent="0.35">
      <c r="B72" s="567" t="s">
        <v>245</v>
      </c>
      <c r="C72" s="567"/>
      <c r="D72" s="567"/>
      <c r="E72" s="567"/>
      <c r="F72" s="567"/>
      <c r="G72" s="567"/>
      <c r="H72" s="567"/>
      <c r="I72" s="567"/>
      <c r="J72" s="567"/>
      <c r="K72" s="567"/>
      <c r="L72" s="567"/>
      <c r="M72" s="567"/>
      <c r="N72" s="567"/>
      <c r="O72" s="567"/>
      <c r="P72" s="567"/>
      <c r="Q72" s="567"/>
      <c r="R72" s="567"/>
      <c r="S72" s="567"/>
      <c r="T72" s="567"/>
      <c r="U72" s="567"/>
    </row>
    <row r="73" spans="2:21" s="32" customFormat="1" ht="15.75" hidden="1" customHeight="1" x14ac:dyDescent="0.35">
      <c r="B73" s="41"/>
      <c r="C73" s="41"/>
      <c r="D73" s="41"/>
      <c r="E73" s="41"/>
      <c r="F73" s="41"/>
      <c r="G73" s="41"/>
      <c r="H73" s="41"/>
      <c r="I73" s="41"/>
      <c r="J73" s="41"/>
      <c r="K73" s="41"/>
      <c r="L73" s="41"/>
      <c r="M73" s="41"/>
      <c r="N73" s="41"/>
      <c r="O73" s="41"/>
      <c r="P73" s="41"/>
      <c r="Q73" s="41"/>
      <c r="R73" s="41"/>
      <c r="S73" s="41"/>
      <c r="T73" s="41"/>
      <c r="U73" s="41"/>
    </row>
    <row r="74" spans="2:21" s="32" customFormat="1" ht="15.65" hidden="1" customHeight="1" x14ac:dyDescent="0.35">
      <c r="B74" s="567" t="s">
        <v>246</v>
      </c>
      <c r="C74" s="567"/>
      <c r="D74" s="567"/>
      <c r="E74" s="567"/>
      <c r="F74" s="567"/>
      <c r="G74" s="567"/>
      <c r="H74" s="567"/>
      <c r="I74" s="567"/>
      <c r="J74" s="567"/>
      <c r="K74" s="567"/>
      <c r="L74" s="567"/>
      <c r="M74" s="567"/>
      <c r="N74" s="567"/>
      <c r="O74" s="567"/>
      <c r="P74" s="567"/>
      <c r="Q74" s="567"/>
      <c r="R74" s="567"/>
      <c r="S74" s="567"/>
      <c r="T74" s="567"/>
      <c r="U74" s="567"/>
    </row>
    <row r="75" spans="2:21" s="32" customFormat="1" ht="15.75" hidden="1" customHeight="1" x14ac:dyDescent="0.35">
      <c r="B75" s="41"/>
      <c r="C75" s="41"/>
      <c r="D75" s="41"/>
      <c r="E75" s="41"/>
      <c r="F75" s="41"/>
      <c r="G75" s="41"/>
      <c r="H75" s="41"/>
      <c r="I75" s="41"/>
      <c r="J75" s="41"/>
      <c r="K75" s="41"/>
      <c r="L75" s="41"/>
      <c r="M75" s="41"/>
      <c r="N75" s="41"/>
      <c r="O75" s="41"/>
      <c r="P75" s="41"/>
      <c r="Q75" s="41"/>
      <c r="R75" s="41"/>
      <c r="S75" s="41"/>
      <c r="T75" s="41"/>
      <c r="U75" s="41"/>
    </row>
    <row r="76" spans="2:21" s="32" customFormat="1" ht="15.65" hidden="1" customHeight="1" x14ac:dyDescent="0.35">
      <c r="B76" s="567" t="s">
        <v>247</v>
      </c>
      <c r="C76" s="567"/>
      <c r="D76" s="567"/>
      <c r="E76" s="567"/>
      <c r="F76" s="567"/>
      <c r="G76" s="567"/>
      <c r="H76" s="567"/>
      <c r="I76" s="567"/>
      <c r="J76" s="567"/>
      <c r="K76" s="567"/>
      <c r="L76" s="567"/>
      <c r="M76" s="567"/>
      <c r="N76" s="567"/>
      <c r="O76" s="567"/>
      <c r="P76" s="567"/>
      <c r="Q76" s="567"/>
      <c r="R76" s="567"/>
      <c r="S76" s="567"/>
      <c r="T76" s="567"/>
      <c r="U76" s="567"/>
    </row>
    <row r="77" spans="2:21" s="32" customFormat="1" ht="15" hidden="1" customHeight="1" x14ac:dyDescent="0.35"/>
    <row r="78" spans="2:21" s="32" customFormat="1" ht="15" hidden="1" customHeight="1" x14ac:dyDescent="0.35">
      <c r="B78" s="566" t="s">
        <v>250</v>
      </c>
      <c r="C78" s="566"/>
      <c r="D78" s="566"/>
      <c r="E78" s="566"/>
      <c r="F78" s="566"/>
      <c r="G78" s="566"/>
      <c r="H78" s="566"/>
      <c r="I78" s="566"/>
      <c r="J78" s="566"/>
      <c r="K78" s="566"/>
      <c r="L78" s="566"/>
      <c r="M78" s="566"/>
      <c r="N78" s="566"/>
      <c r="O78" s="566"/>
      <c r="P78" s="566"/>
      <c r="Q78" s="566"/>
      <c r="R78" s="566"/>
      <c r="S78" s="566"/>
      <c r="T78" s="566"/>
      <c r="U78" s="566"/>
    </row>
    <row r="79" spans="2:21" s="32" customFormat="1" ht="15" hidden="1" customHeight="1" x14ac:dyDescent="0.35"/>
    <row r="80" spans="2:21" s="32" customFormat="1" ht="15" hidden="1" customHeight="1" x14ac:dyDescent="0.35">
      <c r="B80" s="566" t="s">
        <v>251</v>
      </c>
      <c r="C80" s="566"/>
      <c r="D80" s="566"/>
      <c r="E80" s="566"/>
      <c r="F80" s="566"/>
      <c r="G80" s="566"/>
      <c r="H80" s="566"/>
      <c r="I80" s="566"/>
      <c r="J80" s="566"/>
      <c r="K80" s="566"/>
      <c r="L80" s="566"/>
      <c r="M80" s="566"/>
      <c r="N80" s="566"/>
      <c r="O80" s="566"/>
      <c r="P80" s="566"/>
      <c r="Q80" s="566"/>
      <c r="R80" s="566"/>
      <c r="S80" s="566"/>
      <c r="T80" s="566"/>
      <c r="U80" s="566"/>
    </row>
    <row r="81" spans="2:21" s="32" customFormat="1" ht="15" hidden="1" customHeight="1" x14ac:dyDescent="0.35"/>
    <row r="82" spans="2:21" s="32" customFormat="1" ht="15" hidden="1" customHeight="1" x14ac:dyDescent="0.35">
      <c r="B82" s="567" t="s">
        <v>248</v>
      </c>
      <c r="C82" s="567"/>
      <c r="D82" s="567"/>
      <c r="E82" s="567"/>
      <c r="F82" s="567"/>
      <c r="G82" s="567"/>
      <c r="H82" s="567"/>
      <c r="I82" s="567"/>
      <c r="J82" s="567"/>
      <c r="K82" s="567"/>
      <c r="L82" s="567"/>
      <c r="M82" s="567"/>
      <c r="N82" s="567"/>
      <c r="O82" s="567"/>
      <c r="P82" s="567"/>
      <c r="Q82" s="567"/>
      <c r="R82" s="567"/>
      <c r="S82" s="567"/>
      <c r="T82" s="567"/>
      <c r="U82" s="567"/>
    </row>
    <row r="83" spans="2:21" s="32" customFormat="1" ht="15" hidden="1" customHeight="1" x14ac:dyDescent="0.35">
      <c r="B83" s="567"/>
      <c r="C83" s="567"/>
      <c r="D83" s="567"/>
      <c r="E83" s="567"/>
      <c r="F83" s="567"/>
      <c r="G83" s="567"/>
      <c r="H83" s="567"/>
      <c r="I83" s="567"/>
      <c r="J83" s="567"/>
      <c r="K83" s="567"/>
      <c r="L83" s="567"/>
      <c r="M83" s="567"/>
      <c r="N83" s="567"/>
      <c r="O83" s="567"/>
      <c r="P83" s="567"/>
      <c r="Q83" s="567"/>
      <c r="R83" s="567"/>
      <c r="S83" s="567"/>
      <c r="T83" s="567"/>
      <c r="U83" s="567"/>
    </row>
    <row r="84" spans="2:21" s="32" customFormat="1" ht="15" hidden="1" customHeight="1" x14ac:dyDescent="0.35"/>
    <row r="85" spans="2:21" s="32" customFormat="1" ht="15" hidden="1" customHeight="1" x14ac:dyDescent="0.35">
      <c r="B85" s="566" t="s">
        <v>249</v>
      </c>
      <c r="C85" s="566"/>
      <c r="D85" s="566"/>
      <c r="E85" s="566"/>
      <c r="F85" s="566"/>
      <c r="G85" s="566"/>
      <c r="H85" s="566"/>
      <c r="I85" s="566"/>
      <c r="J85" s="566"/>
      <c r="K85" s="566"/>
      <c r="L85" s="566"/>
      <c r="M85" s="566"/>
      <c r="N85" s="566"/>
      <c r="O85" s="566"/>
      <c r="P85" s="566"/>
      <c r="Q85" s="566"/>
      <c r="R85" s="566"/>
      <c r="S85" s="566"/>
      <c r="T85" s="566"/>
      <c r="U85" s="566"/>
    </row>
  </sheetData>
  <sheetProtection selectLockedCells="1" selectUnlockedCells="1"/>
  <mergeCells count="28">
    <mergeCell ref="B78:U78"/>
    <mergeCell ref="B80:U80"/>
    <mergeCell ref="B82:U83"/>
    <mergeCell ref="B85:U85"/>
    <mergeCell ref="B64:U64"/>
    <mergeCell ref="B68:U71"/>
    <mergeCell ref="B72:U72"/>
    <mergeCell ref="B74:U74"/>
    <mergeCell ref="B76:U76"/>
    <mergeCell ref="C41:V42"/>
    <mergeCell ref="B62:V62"/>
    <mergeCell ref="C44:T48"/>
    <mergeCell ref="C50:U52"/>
    <mergeCell ref="B65:U67"/>
    <mergeCell ref="B13:V15"/>
    <mergeCell ref="C34:V34"/>
    <mergeCell ref="C36:V36"/>
    <mergeCell ref="C38:V39"/>
    <mergeCell ref="B1:V1"/>
    <mergeCell ref="C31:V31"/>
    <mergeCell ref="C30:V30"/>
    <mergeCell ref="C32:V32"/>
    <mergeCell ref="B17:V20"/>
    <mergeCell ref="C22:V24"/>
    <mergeCell ref="C26:V27"/>
    <mergeCell ref="C29:V29"/>
    <mergeCell ref="B3:V4"/>
    <mergeCell ref="B8:V9"/>
  </mergeCells>
  <pageMargins left="0.25" right="0.25" top="0.75" bottom="0.75" header="0.3" footer="0.3"/>
  <pageSetup scale="68" orientation="landscape" r:id="rId1"/>
  <rowBreaks count="1" manualBreakCount="1">
    <brk id="52" min="1" max="2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E352F-6089-4A1F-88F7-69B1B33B6CC9}">
  <sheetPr>
    <tabColor theme="5" tint="-0.249977111117893"/>
  </sheetPr>
  <dimension ref="B1:G70"/>
  <sheetViews>
    <sheetView showGridLines="0" workbookViewId="0">
      <selection activeCell="C23" sqref="C23"/>
    </sheetView>
  </sheetViews>
  <sheetFormatPr defaultColWidth="122.7265625" defaultRowHeight="16.5" x14ac:dyDescent="0.45"/>
  <cols>
    <col min="1" max="1" width="3.453125" style="52" customWidth="1"/>
    <col min="2" max="2" width="122.7265625" style="54"/>
    <col min="3" max="3" width="122.7265625" style="53"/>
    <col min="4" max="16384" width="122.7265625" style="52"/>
  </cols>
  <sheetData>
    <row r="1" spans="2:7" ht="25" x14ac:dyDescent="0.7">
      <c r="B1" s="284" t="s">
        <v>374</v>
      </c>
      <c r="C1" s="283"/>
      <c r="D1" s="58"/>
      <c r="E1" s="58"/>
      <c r="F1" s="58"/>
      <c r="G1" s="58"/>
    </row>
    <row r="2" spans="2:7" ht="20.5" x14ac:dyDescent="0.45">
      <c r="B2" s="103" t="s">
        <v>375</v>
      </c>
      <c r="C2" s="52"/>
    </row>
    <row r="3" spans="2:7" ht="33" x14ac:dyDescent="0.45">
      <c r="B3" s="51" t="s">
        <v>524</v>
      </c>
      <c r="C3" s="52"/>
    </row>
    <row r="4" spans="2:7" x14ac:dyDescent="0.45">
      <c r="B4" s="51" t="s">
        <v>525</v>
      </c>
      <c r="C4" s="52"/>
    </row>
    <row r="5" spans="2:7" ht="49.5" x14ac:dyDescent="0.45">
      <c r="B5" s="51" t="s">
        <v>442</v>
      </c>
      <c r="C5" s="52"/>
    </row>
    <row r="6" spans="2:7" ht="33" x14ac:dyDescent="0.45">
      <c r="B6" s="51" t="s">
        <v>443</v>
      </c>
      <c r="C6" s="52"/>
    </row>
    <row r="7" spans="2:7" x14ac:dyDescent="0.45">
      <c r="B7" s="51" t="s">
        <v>377</v>
      </c>
      <c r="C7" s="52"/>
    </row>
    <row r="8" spans="2:7" x14ac:dyDescent="0.45">
      <c r="B8" s="51" t="s">
        <v>378</v>
      </c>
      <c r="C8" s="52"/>
    </row>
    <row r="9" spans="2:7" x14ac:dyDescent="0.45">
      <c r="B9" s="51" t="s">
        <v>379</v>
      </c>
      <c r="C9" s="52"/>
    </row>
    <row r="10" spans="2:7" ht="20.25" customHeight="1" x14ac:dyDescent="0.45">
      <c r="B10" s="51" t="s">
        <v>380</v>
      </c>
      <c r="C10" s="52"/>
    </row>
    <row r="11" spans="2:7" ht="14.25" customHeight="1" x14ac:dyDescent="0.45">
      <c r="B11" s="51" t="s">
        <v>381</v>
      </c>
      <c r="C11" s="52"/>
    </row>
    <row r="12" spans="2:7" x14ac:dyDescent="0.45">
      <c r="B12" s="50"/>
      <c r="C12" s="52"/>
    </row>
    <row r="13" spans="2:7" ht="20.5" x14ac:dyDescent="0.45">
      <c r="B13" s="103" t="s">
        <v>518</v>
      </c>
      <c r="C13" s="52"/>
    </row>
    <row r="14" spans="2:7" ht="99" x14ac:dyDescent="0.45">
      <c r="B14" s="50" t="s">
        <v>519</v>
      </c>
      <c r="C14" s="52"/>
    </row>
    <row r="15" spans="2:7" x14ac:dyDescent="0.45">
      <c r="B15" s="50"/>
      <c r="C15" s="52"/>
    </row>
    <row r="16" spans="2:7" x14ac:dyDescent="0.45">
      <c r="B16" s="212" t="s">
        <v>265</v>
      </c>
      <c r="C16" s="52"/>
    </row>
    <row r="17" spans="2:3" ht="49.5" customHeight="1" x14ac:dyDescent="0.45">
      <c r="B17" s="50" t="s">
        <v>520</v>
      </c>
      <c r="C17" s="52"/>
    </row>
    <row r="18" spans="2:3" x14ac:dyDescent="0.45">
      <c r="B18" s="50"/>
      <c r="C18" s="52"/>
    </row>
    <row r="19" spans="2:3" x14ac:dyDescent="0.45">
      <c r="B19" s="212" t="s">
        <v>268</v>
      </c>
      <c r="C19" s="52"/>
    </row>
    <row r="20" spans="2:3" ht="49.5" x14ac:dyDescent="0.45">
      <c r="B20" s="50" t="s">
        <v>521</v>
      </c>
      <c r="C20" s="52"/>
    </row>
    <row r="21" spans="2:3" x14ac:dyDescent="0.45">
      <c r="B21" s="50"/>
      <c r="C21" s="52"/>
    </row>
    <row r="22" spans="2:3" x14ac:dyDescent="0.45">
      <c r="B22" s="212" t="s">
        <v>357</v>
      </c>
      <c r="C22" s="52"/>
    </row>
    <row r="23" spans="2:3" ht="33" x14ac:dyDescent="0.45">
      <c r="B23" s="50" t="s">
        <v>538</v>
      </c>
      <c r="C23" s="52"/>
    </row>
    <row r="24" spans="2:3" x14ac:dyDescent="0.45">
      <c r="B24" s="50"/>
      <c r="C24" s="52"/>
    </row>
    <row r="25" spans="2:3" x14ac:dyDescent="0.45">
      <c r="B25" s="212" t="s">
        <v>376</v>
      </c>
      <c r="C25" s="52"/>
    </row>
    <row r="26" spans="2:3" ht="66" x14ac:dyDescent="0.45">
      <c r="B26" s="50" t="s">
        <v>522</v>
      </c>
      <c r="C26" s="52"/>
    </row>
    <row r="27" spans="2:3" x14ac:dyDescent="0.45">
      <c r="B27" s="50"/>
      <c r="C27" s="52"/>
    </row>
    <row r="28" spans="2:3" x14ac:dyDescent="0.45">
      <c r="B28" s="212" t="s">
        <v>276</v>
      </c>
      <c r="C28" s="52"/>
    </row>
    <row r="29" spans="2:3" ht="49.5" x14ac:dyDescent="0.45">
      <c r="B29" s="50" t="s">
        <v>523</v>
      </c>
      <c r="C29" s="52"/>
    </row>
    <row r="30" spans="2:3" x14ac:dyDescent="0.45">
      <c r="B30" s="50"/>
      <c r="C30" s="52"/>
    </row>
    <row r="31" spans="2:3" ht="17.5" x14ac:dyDescent="0.45">
      <c r="B31" s="213"/>
      <c r="C31" s="52"/>
    </row>
    <row r="32" spans="2:3" x14ac:dyDescent="0.45">
      <c r="B32" s="51"/>
      <c r="C32" s="52"/>
    </row>
    <row r="33" spans="2:3" x14ac:dyDescent="0.45">
      <c r="B33" s="51"/>
      <c r="C33" s="52"/>
    </row>
    <row r="34" spans="2:3" x14ac:dyDescent="0.45">
      <c r="B34" s="51"/>
      <c r="C34" s="52"/>
    </row>
    <row r="35" spans="2:3" x14ac:dyDescent="0.45">
      <c r="B35" s="51"/>
      <c r="C35" s="52"/>
    </row>
    <row r="36" spans="2:3" x14ac:dyDescent="0.45">
      <c r="B36" s="51"/>
      <c r="C36" s="52"/>
    </row>
    <row r="37" spans="2:3" x14ac:dyDescent="0.45">
      <c r="B37" s="51"/>
      <c r="C37" s="52"/>
    </row>
    <row r="38" spans="2:3" x14ac:dyDescent="0.45">
      <c r="B38" s="51"/>
      <c r="C38" s="52"/>
    </row>
    <row r="39" spans="2:3" x14ac:dyDescent="0.45">
      <c r="B39" s="50"/>
      <c r="C39" s="52"/>
    </row>
    <row r="40" spans="2:3" x14ac:dyDescent="0.45">
      <c r="C40" s="52"/>
    </row>
    <row r="41" spans="2:3" x14ac:dyDescent="0.45">
      <c r="B41" s="50"/>
      <c r="C41" s="52"/>
    </row>
    <row r="42" spans="2:3" ht="17.5" x14ac:dyDescent="0.45">
      <c r="B42" s="213"/>
      <c r="C42" s="52"/>
    </row>
    <row r="43" spans="2:3" x14ac:dyDescent="0.45">
      <c r="B43" s="51"/>
      <c r="C43" s="52"/>
    </row>
    <row r="44" spans="2:3" x14ac:dyDescent="0.45">
      <c r="B44" s="51"/>
      <c r="C44" s="52"/>
    </row>
    <row r="45" spans="2:3" x14ac:dyDescent="0.45">
      <c r="B45" s="51"/>
      <c r="C45" s="52"/>
    </row>
    <row r="46" spans="2:3" x14ac:dyDescent="0.45">
      <c r="B46" s="51"/>
      <c r="C46" s="52"/>
    </row>
    <row r="47" spans="2:3" x14ac:dyDescent="0.45">
      <c r="B47" s="51"/>
      <c r="C47" s="52"/>
    </row>
    <row r="48" spans="2:3" x14ac:dyDescent="0.45">
      <c r="B48" s="51"/>
      <c r="C48" s="52"/>
    </row>
    <row r="49" spans="2:3" x14ac:dyDescent="0.45">
      <c r="B49" s="51"/>
      <c r="C49" s="52"/>
    </row>
    <row r="50" spans="2:3" x14ac:dyDescent="0.45">
      <c r="B50" s="51"/>
      <c r="C50" s="52"/>
    </row>
    <row r="51" spans="2:3" x14ac:dyDescent="0.45">
      <c r="B51" s="51"/>
      <c r="C51" s="52"/>
    </row>
    <row r="52" spans="2:3" x14ac:dyDescent="0.45">
      <c r="B52" s="51"/>
      <c r="C52" s="52"/>
    </row>
    <row r="53" spans="2:3" x14ac:dyDescent="0.45">
      <c r="B53" s="51"/>
      <c r="C53" s="52"/>
    </row>
    <row r="54" spans="2:3" x14ac:dyDescent="0.45">
      <c r="B54" s="50"/>
      <c r="C54" s="52"/>
    </row>
    <row r="55" spans="2:3" x14ac:dyDescent="0.45">
      <c r="C55" s="52"/>
    </row>
    <row r="56" spans="2:3" x14ac:dyDescent="0.45">
      <c r="B56" s="50"/>
      <c r="C56" s="52"/>
    </row>
    <row r="57" spans="2:3" ht="17.5" x14ac:dyDescent="0.45">
      <c r="B57" s="213"/>
      <c r="C57" s="52"/>
    </row>
    <row r="58" spans="2:3" x14ac:dyDescent="0.45">
      <c r="B58" s="51"/>
      <c r="C58" s="52"/>
    </row>
    <row r="59" spans="2:3" x14ac:dyDescent="0.45">
      <c r="B59" s="51"/>
      <c r="C59" s="52"/>
    </row>
    <row r="60" spans="2:3" x14ac:dyDescent="0.45">
      <c r="B60" s="51"/>
      <c r="C60" s="52"/>
    </row>
    <row r="61" spans="2:3" x14ac:dyDescent="0.45">
      <c r="B61" s="51"/>
      <c r="C61" s="52"/>
    </row>
    <row r="62" spans="2:3" x14ac:dyDescent="0.45">
      <c r="B62" s="50"/>
      <c r="C62" s="52"/>
    </row>
    <row r="63" spans="2:3" x14ac:dyDescent="0.45">
      <c r="C63" s="52"/>
    </row>
    <row r="64" spans="2:3" x14ac:dyDescent="0.45">
      <c r="B64" s="50"/>
      <c r="C64" s="52"/>
    </row>
    <row r="65" spans="2:3" ht="20.5" x14ac:dyDescent="0.45">
      <c r="B65" s="103"/>
      <c r="C65" s="52"/>
    </row>
    <row r="66" spans="2:3" x14ac:dyDescent="0.45">
      <c r="B66" s="51"/>
      <c r="C66" s="52"/>
    </row>
    <row r="67" spans="2:3" x14ac:dyDescent="0.45">
      <c r="B67" s="51"/>
      <c r="C67" s="52"/>
    </row>
    <row r="68" spans="2:3" x14ac:dyDescent="0.45">
      <c r="B68" s="51"/>
      <c r="C68" s="52"/>
    </row>
    <row r="69" spans="2:3" x14ac:dyDescent="0.45">
      <c r="B69" s="51"/>
      <c r="C69" s="52"/>
    </row>
    <row r="70" spans="2:3" x14ac:dyDescent="0.45">
      <c r="C70" s="52"/>
    </row>
  </sheetData>
  <sheetProtection algorithmName="SHA-512" hashValue="lLzpnFdE/WLcYEQaW+hajQAYDgT5YGIi+a3jGku43526D9/98f4E1i4rQAwJou7wdY5p3zBCpqe/M5m0olfSgw==" saltValue="rAB4oWo+l7oBfCu1nucWNg==" spinCount="100000" sheet="1" selectLockedCells="1" selectUnlockedCell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AA14C-7B85-4697-9CEF-DD2B721329AF}">
  <sheetPr>
    <tabColor theme="5" tint="-0.249977111117893"/>
  </sheetPr>
  <dimension ref="B1:L57"/>
  <sheetViews>
    <sheetView showGridLines="0" tabSelected="1" topLeftCell="A14" zoomScaleNormal="100" workbookViewId="0">
      <selection activeCell="B28" sqref="B28"/>
    </sheetView>
  </sheetViews>
  <sheetFormatPr defaultColWidth="9.1796875" defaultRowHeight="16.5" x14ac:dyDescent="0.45"/>
  <cols>
    <col min="1" max="1" width="9.1796875" style="52"/>
    <col min="2" max="2" width="9" style="52" customWidth="1"/>
    <col min="3" max="3" width="133.81640625" style="52" customWidth="1"/>
    <col min="4" max="16384" width="9.1796875" style="52"/>
  </cols>
  <sheetData>
    <row r="1" spans="2:3" ht="34.5" customHeight="1" x14ac:dyDescent="0.45">
      <c r="B1" s="393" t="s">
        <v>265</v>
      </c>
      <c r="C1" s="393"/>
    </row>
    <row r="2" spans="2:3" s="301" customFormat="1" ht="44.25" customHeight="1" x14ac:dyDescent="0.45">
      <c r="B2" s="394" t="s">
        <v>507</v>
      </c>
      <c r="C2" s="394"/>
    </row>
    <row r="3" spans="2:3" s="296" customFormat="1" ht="17.5" x14ac:dyDescent="0.45">
      <c r="B3" s="354" t="b">
        <v>0</v>
      </c>
      <c r="C3" s="297" t="s">
        <v>270</v>
      </c>
    </row>
    <row r="4" spans="2:3" s="296" customFormat="1" ht="17.5" x14ac:dyDescent="0.45">
      <c r="B4" s="354" t="b">
        <v>1</v>
      </c>
      <c r="C4" s="297" t="s">
        <v>271</v>
      </c>
    </row>
    <row r="5" spans="2:3" s="296" customFormat="1" ht="36" customHeight="1" x14ac:dyDescent="0.45">
      <c r="B5" s="298"/>
      <c r="C5" s="51" t="s">
        <v>496</v>
      </c>
    </row>
    <row r="6" spans="2:3" s="296" customFormat="1" ht="49.5" x14ac:dyDescent="0.45">
      <c r="B6" s="298"/>
      <c r="C6" s="115" t="s">
        <v>574</v>
      </c>
    </row>
    <row r="7" spans="2:3" s="296" customFormat="1" ht="17.5" x14ac:dyDescent="0.45">
      <c r="B7" s="298"/>
      <c r="C7" s="302"/>
    </row>
    <row r="8" spans="2:3" s="55" customFormat="1" ht="27.75" customHeight="1" x14ac:dyDescent="0.35">
      <c r="B8" s="112" t="s">
        <v>497</v>
      </c>
    </row>
    <row r="9" spans="2:3" ht="17.5" x14ac:dyDescent="0.45">
      <c r="B9" s="113" t="b">
        <v>0</v>
      </c>
      <c r="C9" s="299" t="s">
        <v>498</v>
      </c>
    </row>
    <row r="10" spans="2:3" ht="17.5" x14ac:dyDescent="0.45">
      <c r="B10" s="113" t="b">
        <v>1</v>
      </c>
      <c r="C10" s="299" t="s">
        <v>499</v>
      </c>
    </row>
    <row r="11" spans="2:3" ht="17.5" x14ac:dyDescent="0.45">
      <c r="B11" s="113" t="b">
        <v>0</v>
      </c>
      <c r="C11" s="299" t="s">
        <v>500</v>
      </c>
    </row>
    <row r="12" spans="2:3" ht="17.5" x14ac:dyDescent="0.45">
      <c r="B12" s="113" t="b">
        <v>1</v>
      </c>
      <c r="C12" s="299" t="s">
        <v>501</v>
      </c>
    </row>
    <row r="13" spans="2:3" ht="17.5" x14ac:dyDescent="0.45">
      <c r="B13" s="113" t="b">
        <v>0</v>
      </c>
      <c r="C13" s="299" t="s">
        <v>502</v>
      </c>
    </row>
    <row r="14" spans="2:3" ht="17.5" x14ac:dyDescent="0.45">
      <c r="B14" s="113" t="b">
        <v>0</v>
      </c>
      <c r="C14" s="299" t="s">
        <v>503</v>
      </c>
    </row>
    <row r="15" spans="2:3" ht="17.5" x14ac:dyDescent="0.45">
      <c r="B15" s="113" t="b">
        <v>0</v>
      </c>
      <c r="C15" s="299" t="s">
        <v>526</v>
      </c>
    </row>
    <row r="16" spans="2:3" ht="17.5" x14ac:dyDescent="0.45">
      <c r="B16" s="113" t="b">
        <v>0</v>
      </c>
      <c r="C16" s="299" t="s">
        <v>527</v>
      </c>
    </row>
    <row r="17" spans="2:12" ht="17.5" x14ac:dyDescent="0.45">
      <c r="B17" s="113" t="b">
        <v>1</v>
      </c>
      <c r="C17" s="299" t="s">
        <v>528</v>
      </c>
    </row>
    <row r="18" spans="2:12" ht="17.5" x14ac:dyDescent="0.45">
      <c r="B18" s="113" t="b">
        <v>1</v>
      </c>
      <c r="C18" s="299" t="s">
        <v>529</v>
      </c>
    </row>
    <row r="19" spans="2:12" ht="17.5" x14ac:dyDescent="0.45">
      <c r="B19" s="113" t="b">
        <v>0</v>
      </c>
      <c r="C19" s="299" t="s">
        <v>530</v>
      </c>
    </row>
    <row r="20" spans="2:12" ht="17.5" x14ac:dyDescent="0.45">
      <c r="B20" s="113" t="b">
        <v>0</v>
      </c>
      <c r="C20" s="299" t="s">
        <v>531</v>
      </c>
    </row>
    <row r="21" spans="2:12" ht="17.5" x14ac:dyDescent="0.45">
      <c r="B21" s="113" t="b">
        <v>0</v>
      </c>
      <c r="C21" s="299" t="s">
        <v>532</v>
      </c>
    </row>
    <row r="22" spans="2:12" ht="17.5" x14ac:dyDescent="0.45">
      <c r="B22" s="113" t="b">
        <v>0</v>
      </c>
      <c r="C22" s="299" t="s">
        <v>533</v>
      </c>
    </row>
    <row r="23" spans="2:12" ht="17.5" x14ac:dyDescent="0.45">
      <c r="B23" s="113" t="b">
        <v>0</v>
      </c>
      <c r="C23" s="299" t="s">
        <v>534</v>
      </c>
    </row>
    <row r="24" spans="2:12" ht="17.5" x14ac:dyDescent="0.45">
      <c r="B24" s="113" t="b">
        <v>0</v>
      </c>
      <c r="C24" s="299" t="s">
        <v>535</v>
      </c>
    </row>
    <row r="25" spans="2:12" ht="17.5" x14ac:dyDescent="0.45">
      <c r="B25" s="113" t="b">
        <v>0</v>
      </c>
      <c r="C25" s="299" t="s">
        <v>536</v>
      </c>
    </row>
    <row r="26" spans="2:12" ht="15" customHeight="1" x14ac:dyDescent="0.45"/>
    <row r="27" spans="2:12" s="55" customFormat="1" ht="41.25" customHeight="1" x14ac:dyDescent="0.35">
      <c r="B27" s="395" t="s">
        <v>508</v>
      </c>
      <c r="C27" s="395"/>
      <c r="D27" s="300"/>
      <c r="E27" s="300"/>
      <c r="F27" s="300"/>
      <c r="G27" s="300"/>
      <c r="H27" s="300"/>
      <c r="I27" s="300"/>
      <c r="J27" s="300"/>
      <c r="K27" s="300"/>
      <c r="L27" s="300"/>
    </row>
    <row r="28" spans="2:12" s="55" customFormat="1" ht="18" customHeight="1" x14ac:dyDescent="0.35">
      <c r="B28" s="293" t="b">
        <v>0</v>
      </c>
      <c r="C28" s="55" t="s">
        <v>506</v>
      </c>
    </row>
    <row r="29" spans="2:12" x14ac:dyDescent="0.45">
      <c r="B29" s="113" t="b">
        <v>1</v>
      </c>
      <c r="C29" s="52" t="s">
        <v>483</v>
      </c>
    </row>
    <row r="30" spans="2:12" x14ac:dyDescent="0.45">
      <c r="B30" s="113" t="b">
        <v>0</v>
      </c>
      <c r="C30" s="52" t="s">
        <v>484</v>
      </c>
    </row>
    <row r="31" spans="2:12" x14ac:dyDescent="0.45">
      <c r="B31" s="113" t="b">
        <v>0</v>
      </c>
      <c r="C31" s="52" t="s">
        <v>485</v>
      </c>
    </row>
    <row r="32" spans="2:12" x14ac:dyDescent="0.45">
      <c r="B32" s="113" t="b">
        <v>1</v>
      </c>
      <c r="C32" s="52" t="s">
        <v>486</v>
      </c>
    </row>
    <row r="33" spans="2:3" x14ac:dyDescent="0.45">
      <c r="B33" s="113" t="b">
        <v>0</v>
      </c>
      <c r="C33" s="52" t="s">
        <v>487</v>
      </c>
    </row>
    <row r="34" spans="2:3" x14ac:dyDescent="0.45">
      <c r="B34" s="113" t="b">
        <v>0</v>
      </c>
      <c r="C34" s="52" t="s">
        <v>488</v>
      </c>
    </row>
    <row r="35" spans="2:3" x14ac:dyDescent="0.45">
      <c r="B35" s="113" t="b">
        <v>0</v>
      </c>
      <c r="C35" s="52" t="s">
        <v>489</v>
      </c>
    </row>
    <row r="36" spans="2:3" x14ac:dyDescent="0.45">
      <c r="B36" s="113" t="b">
        <v>0</v>
      </c>
      <c r="C36" s="52" t="s">
        <v>490</v>
      </c>
    </row>
    <row r="37" spans="2:3" x14ac:dyDescent="0.45">
      <c r="B37" s="113" t="b">
        <v>0</v>
      </c>
      <c r="C37" s="52" t="s">
        <v>491</v>
      </c>
    </row>
    <row r="38" spans="2:3" x14ac:dyDescent="0.45">
      <c r="B38" s="113" t="b">
        <v>0</v>
      </c>
      <c r="C38" s="52" t="s">
        <v>492</v>
      </c>
    </row>
    <row r="39" spans="2:3" x14ac:dyDescent="0.45">
      <c r="B39" s="113" t="b">
        <v>1</v>
      </c>
      <c r="C39" s="52" t="s">
        <v>493</v>
      </c>
    </row>
    <row r="40" spans="2:3" x14ac:dyDescent="0.45">
      <c r="B40" s="113" t="b">
        <v>1</v>
      </c>
      <c r="C40" s="52" t="s">
        <v>494</v>
      </c>
    </row>
    <row r="41" spans="2:3" x14ac:dyDescent="0.45">
      <c r="B41" s="113" t="b">
        <v>1</v>
      </c>
      <c r="C41" s="52" t="s">
        <v>495</v>
      </c>
    </row>
    <row r="43" spans="2:3" s="55" customFormat="1" ht="18" customHeight="1" x14ac:dyDescent="0.35">
      <c r="B43" s="112" t="s">
        <v>504</v>
      </c>
    </row>
    <row r="44" spans="2:3" x14ac:dyDescent="0.45">
      <c r="B44" s="113" t="b">
        <v>1</v>
      </c>
      <c r="C44" s="52" t="s">
        <v>266</v>
      </c>
    </row>
    <row r="45" spans="2:3" x14ac:dyDescent="0.45">
      <c r="B45" s="113" t="b">
        <v>0</v>
      </c>
      <c r="C45" s="52" t="s">
        <v>267</v>
      </c>
    </row>
    <row r="46" spans="2:3" x14ac:dyDescent="0.45">
      <c r="B46" s="113" t="b">
        <v>1</v>
      </c>
      <c r="C46" s="52" t="s">
        <v>373</v>
      </c>
    </row>
    <row r="47" spans="2:3" x14ac:dyDescent="0.45">
      <c r="C47" s="115" t="s">
        <v>573</v>
      </c>
    </row>
    <row r="49" spans="2:3" s="56" customFormat="1" ht="39.75" customHeight="1" x14ac:dyDescent="0.35">
      <c r="B49" s="392" t="s">
        <v>505</v>
      </c>
      <c r="C49" s="392"/>
    </row>
    <row r="50" spans="2:3" ht="82.5" x14ac:dyDescent="0.45">
      <c r="C50" s="115" t="s">
        <v>572</v>
      </c>
    </row>
    <row r="51" spans="2:3" x14ac:dyDescent="0.45">
      <c r="C51" s="57"/>
    </row>
    <row r="52" spans="2:3" x14ac:dyDescent="0.45">
      <c r="C52" s="57"/>
    </row>
    <row r="53" spans="2:3" x14ac:dyDescent="0.45">
      <c r="C53" s="57"/>
    </row>
    <row r="54" spans="2:3" x14ac:dyDescent="0.45">
      <c r="C54" s="57"/>
    </row>
    <row r="55" spans="2:3" x14ac:dyDescent="0.45">
      <c r="C55" s="57"/>
    </row>
    <row r="56" spans="2:3" x14ac:dyDescent="0.45">
      <c r="C56" s="57"/>
    </row>
    <row r="57" spans="2:3" x14ac:dyDescent="0.45">
      <c r="C57" s="57"/>
    </row>
  </sheetData>
  <sheetProtection algorithmName="SHA-512" hashValue="MzBv69vLSIpAx9spsbOsz+NDzQ0i2pryVTXqNAyfxrJsf84HOy/DYF3/sommpra9yptjmjjZZnQCpu3dl5F6Qg==" saltValue="n8cL1r/qA9tS63QASn9JtQ==" spinCount="100000" sheet="1" formatRows="0" selectLockedCells="1"/>
  <mergeCells count="4">
    <mergeCell ref="B49:C49"/>
    <mergeCell ref="B1:C1"/>
    <mergeCell ref="B2:C2"/>
    <mergeCell ref="B27:C2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1799C-D4BC-4C85-9962-EB539BA7A5A9}">
  <sheetPr>
    <tabColor theme="5" tint="-0.249977111117893"/>
  </sheetPr>
  <dimension ref="B1:F31"/>
  <sheetViews>
    <sheetView showGridLines="0" zoomScaleNormal="100" workbookViewId="0">
      <selection activeCell="B9" sqref="B9"/>
    </sheetView>
  </sheetViews>
  <sheetFormatPr defaultColWidth="9.1796875" defaultRowHeight="16.5" x14ac:dyDescent="0.45"/>
  <cols>
    <col min="1" max="1" width="9.1796875" style="52"/>
    <col min="2" max="2" width="146.26953125" style="52" customWidth="1"/>
    <col min="3" max="3" width="9.1796875" style="52"/>
    <col min="4" max="4" width="29.1796875" style="52" customWidth="1"/>
    <col min="5" max="5" width="68.81640625" style="52" customWidth="1"/>
    <col min="6" max="16384" width="9.1796875" style="52"/>
  </cols>
  <sheetData>
    <row r="1" spans="2:6" ht="25" x14ac:dyDescent="0.7">
      <c r="B1" s="294" t="s">
        <v>268</v>
      </c>
      <c r="C1" s="58"/>
      <c r="D1" s="58"/>
      <c r="E1" s="58"/>
      <c r="F1" s="58"/>
    </row>
    <row r="2" spans="2:6" s="56" customFormat="1" ht="38.25" customHeight="1" x14ac:dyDescent="0.35">
      <c r="B2" s="65" t="s">
        <v>511</v>
      </c>
    </row>
    <row r="3" spans="2:6" ht="49.5" x14ac:dyDescent="0.45">
      <c r="B3" s="115" t="s">
        <v>575</v>
      </c>
      <c r="C3" s="57"/>
      <c r="D3" s="57"/>
      <c r="E3" s="57"/>
      <c r="F3" s="57"/>
    </row>
    <row r="4" spans="2:6" x14ac:dyDescent="0.45">
      <c r="B4" s="57"/>
      <c r="C4" s="57"/>
      <c r="D4" s="57"/>
      <c r="E4" s="57"/>
      <c r="F4" s="57"/>
    </row>
    <row r="5" spans="2:6" s="55" customFormat="1" ht="33" customHeight="1" x14ac:dyDescent="0.35">
      <c r="B5" s="51" t="s">
        <v>509</v>
      </c>
    </row>
    <row r="6" spans="2:6" ht="99" x14ac:dyDescent="0.45">
      <c r="B6" s="115" t="s">
        <v>577</v>
      </c>
      <c r="C6" s="57"/>
      <c r="D6" s="57"/>
      <c r="E6" s="57"/>
      <c r="F6" s="57"/>
    </row>
    <row r="7" spans="2:6" x14ac:dyDescent="0.45">
      <c r="B7" s="57"/>
      <c r="C7" s="57"/>
      <c r="D7" s="57"/>
      <c r="E7" s="57"/>
      <c r="F7" s="57"/>
    </row>
    <row r="8" spans="2:6" x14ac:dyDescent="0.45">
      <c r="B8" s="57" t="s">
        <v>510</v>
      </c>
      <c r="C8" s="57"/>
      <c r="D8" s="57"/>
      <c r="E8" s="57"/>
      <c r="F8" s="57"/>
    </row>
    <row r="9" spans="2:6" ht="49.5" x14ac:dyDescent="0.45">
      <c r="B9" s="115" t="s">
        <v>578</v>
      </c>
    </row>
    <row r="10" spans="2:6" s="55" customFormat="1" ht="18" customHeight="1" x14ac:dyDescent="0.35">
      <c r="B10" s="59"/>
    </row>
    <row r="24" spans="2:6" x14ac:dyDescent="0.45">
      <c r="B24" s="54"/>
      <c r="C24" s="54"/>
      <c r="D24" s="54"/>
      <c r="E24" s="54"/>
      <c r="F24" s="54"/>
    </row>
    <row r="25" spans="2:6" x14ac:dyDescent="0.45">
      <c r="B25" s="54"/>
      <c r="C25" s="54"/>
      <c r="D25" s="54"/>
      <c r="E25" s="54"/>
      <c r="F25" s="54"/>
    </row>
    <row r="26" spans="2:6" x14ac:dyDescent="0.45">
      <c r="B26" s="54"/>
      <c r="C26" s="54"/>
      <c r="D26" s="54"/>
      <c r="E26" s="54"/>
      <c r="F26" s="54"/>
    </row>
    <row r="27" spans="2:6" x14ac:dyDescent="0.45">
      <c r="B27" s="54"/>
      <c r="C27" s="54"/>
      <c r="D27" s="54"/>
      <c r="E27" s="54"/>
      <c r="F27" s="54"/>
    </row>
    <row r="28" spans="2:6" x14ac:dyDescent="0.45">
      <c r="B28" s="54"/>
      <c r="C28" s="54"/>
      <c r="D28" s="54"/>
      <c r="E28" s="54"/>
      <c r="F28" s="54"/>
    </row>
    <row r="29" spans="2:6" x14ac:dyDescent="0.45">
      <c r="B29" s="54"/>
      <c r="C29" s="54"/>
      <c r="D29" s="54"/>
      <c r="E29" s="54"/>
      <c r="F29" s="54"/>
    </row>
    <row r="30" spans="2:6" x14ac:dyDescent="0.45">
      <c r="B30" s="54"/>
      <c r="C30" s="54"/>
      <c r="D30" s="54"/>
      <c r="E30" s="54"/>
      <c r="F30" s="54"/>
    </row>
    <row r="31" spans="2:6" x14ac:dyDescent="0.45">
      <c r="B31" s="54"/>
      <c r="C31" s="54"/>
      <c r="D31" s="54"/>
      <c r="E31" s="54"/>
      <c r="F31" s="54"/>
    </row>
  </sheetData>
  <sheetProtection algorithmName="SHA-512" hashValue="mHv0XbG6KLZWtaV5HN8aqYHBCj8tV4r4PbHElS0KL1Xbv2N4n52nZ+gYFL5MzFWBmFJFtcmiL1YxgBz6V/4Rmg==" saltValue="NR+H0o+r0bsK2I/BE0g1AQ==" spinCount="100000" sheet="1" objects="1" scenarios="1" formatRows="0" selectLockedCell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BC4CE-9E65-4035-B630-68A5C17DA446}">
  <sheetPr>
    <tabColor theme="5" tint="-0.249977111117893"/>
  </sheetPr>
  <dimension ref="B1:E28"/>
  <sheetViews>
    <sheetView showGridLines="0" topLeftCell="C1" zoomScaleNormal="100" workbookViewId="0">
      <selection activeCell="C4" sqref="C4"/>
    </sheetView>
  </sheetViews>
  <sheetFormatPr defaultColWidth="9.1796875" defaultRowHeight="16.5" x14ac:dyDescent="0.45"/>
  <cols>
    <col min="1" max="1" width="9.1796875" style="52"/>
    <col min="2" max="2" width="9.26953125" style="52" customWidth="1"/>
    <col min="3" max="3" width="54.453125" style="52" customWidth="1"/>
    <col min="4" max="4" width="16" style="52" customWidth="1"/>
    <col min="5" max="5" width="144.26953125" style="52" customWidth="1"/>
    <col min="6" max="7" width="9.26953125" style="52" customWidth="1"/>
    <col min="8" max="16384" width="9.1796875" style="52"/>
  </cols>
  <sheetData>
    <row r="1" spans="2:5" ht="25" x14ac:dyDescent="0.45">
      <c r="B1" s="393" t="s">
        <v>357</v>
      </c>
      <c r="C1" s="393"/>
      <c r="D1" s="393"/>
      <c r="E1" s="393"/>
    </row>
    <row r="2" spans="2:5" s="55" customFormat="1" ht="18" customHeight="1" x14ac:dyDescent="0.35">
      <c r="B2" s="55" t="s">
        <v>358</v>
      </c>
    </row>
    <row r="3" spans="2:5" x14ac:dyDescent="0.45">
      <c r="C3" s="60" t="s">
        <v>269</v>
      </c>
      <c r="D3" s="60" t="s">
        <v>512</v>
      </c>
      <c r="E3" s="60" t="s">
        <v>272</v>
      </c>
    </row>
    <row r="4" spans="2:5" ht="33" x14ac:dyDescent="0.45">
      <c r="C4" s="304" t="s">
        <v>586</v>
      </c>
      <c r="D4" s="306">
        <v>0.75</v>
      </c>
      <c r="E4" s="305" t="s">
        <v>513</v>
      </c>
    </row>
    <row r="5" spans="2:5" x14ac:dyDescent="0.45">
      <c r="C5" s="304"/>
      <c r="D5" s="306"/>
      <c r="E5" s="304"/>
    </row>
    <row r="6" spans="2:5" x14ac:dyDescent="0.45">
      <c r="C6" s="304"/>
      <c r="D6" s="306"/>
      <c r="E6" s="304"/>
    </row>
    <row r="7" spans="2:5" x14ac:dyDescent="0.45">
      <c r="C7" s="304"/>
      <c r="D7" s="306"/>
      <c r="E7" s="304"/>
    </row>
    <row r="8" spans="2:5" x14ac:dyDescent="0.45">
      <c r="C8" s="304"/>
      <c r="D8" s="306"/>
      <c r="E8" s="304"/>
    </row>
    <row r="9" spans="2:5" x14ac:dyDescent="0.45">
      <c r="C9" s="304"/>
      <c r="D9" s="306"/>
      <c r="E9" s="304"/>
    </row>
    <row r="10" spans="2:5" x14ac:dyDescent="0.45">
      <c r="C10" s="304"/>
      <c r="D10" s="306"/>
      <c r="E10" s="304"/>
    </row>
    <row r="11" spans="2:5" x14ac:dyDescent="0.45">
      <c r="C11" s="304"/>
      <c r="D11" s="306"/>
      <c r="E11" s="304"/>
    </row>
    <row r="12" spans="2:5" x14ac:dyDescent="0.45">
      <c r="C12" s="304"/>
      <c r="D12" s="306"/>
      <c r="E12" s="304"/>
    </row>
    <row r="13" spans="2:5" x14ac:dyDescent="0.45">
      <c r="C13" s="304"/>
      <c r="D13" s="306"/>
      <c r="E13" s="304"/>
    </row>
    <row r="14" spans="2:5" x14ac:dyDescent="0.45">
      <c r="C14" s="304"/>
      <c r="D14" s="306"/>
      <c r="E14" s="304"/>
    </row>
    <row r="15" spans="2:5" x14ac:dyDescent="0.45">
      <c r="C15" s="304"/>
      <c r="D15" s="306"/>
      <c r="E15" s="304"/>
    </row>
    <row r="16" spans="2:5" x14ac:dyDescent="0.45">
      <c r="C16" s="304"/>
      <c r="D16" s="306"/>
      <c r="E16" s="304"/>
    </row>
    <row r="17" spans="3:5" x14ac:dyDescent="0.45">
      <c r="C17" s="304"/>
      <c r="D17" s="306"/>
      <c r="E17" s="304"/>
    </row>
    <row r="18" spans="3:5" x14ac:dyDescent="0.45">
      <c r="C18" s="304"/>
      <c r="D18" s="306"/>
      <c r="E18" s="304"/>
    </row>
    <row r="19" spans="3:5" x14ac:dyDescent="0.45">
      <c r="C19" s="304"/>
      <c r="D19" s="306"/>
      <c r="E19" s="304"/>
    </row>
    <row r="20" spans="3:5" x14ac:dyDescent="0.45">
      <c r="C20" s="304"/>
      <c r="D20" s="306"/>
      <c r="E20" s="304"/>
    </row>
    <row r="21" spans="3:5" x14ac:dyDescent="0.45">
      <c r="C21" s="304"/>
      <c r="D21" s="306"/>
      <c r="E21" s="304"/>
    </row>
    <row r="22" spans="3:5" x14ac:dyDescent="0.45">
      <c r="C22" s="304"/>
      <c r="D22" s="306"/>
      <c r="E22" s="304"/>
    </row>
    <row r="23" spans="3:5" x14ac:dyDescent="0.45">
      <c r="C23" s="304"/>
      <c r="D23" s="306"/>
      <c r="E23" s="304"/>
    </row>
    <row r="24" spans="3:5" x14ac:dyDescent="0.45">
      <c r="C24" s="304"/>
      <c r="D24" s="306"/>
      <c r="E24" s="304"/>
    </row>
    <row r="25" spans="3:5" x14ac:dyDescent="0.45">
      <c r="C25" s="304"/>
      <c r="D25" s="306"/>
      <c r="E25" s="304"/>
    </row>
    <row r="26" spans="3:5" x14ac:dyDescent="0.45">
      <c r="C26" s="304"/>
      <c r="D26" s="306"/>
      <c r="E26" s="304"/>
    </row>
    <row r="27" spans="3:5" x14ac:dyDescent="0.45">
      <c r="C27" s="304"/>
      <c r="D27" s="306"/>
      <c r="E27" s="304"/>
    </row>
    <row r="28" spans="3:5" x14ac:dyDescent="0.45">
      <c r="C28" s="304"/>
      <c r="D28" s="306"/>
      <c r="E28" s="304"/>
    </row>
  </sheetData>
  <sheetProtection algorithmName="SHA-512" hashValue="VpFbVaEE87OTT1jSRhUaviM62gnRydFci405POobg6UTGwPjpu5vNfONfPk2AxdRK2UXdMzMLNvMZaBRLjoS/w==" saltValue="e8k3+otTAs+bv2Vr2l63+g==" spinCount="100000" sheet="1" objects="1" scenarios="1" formatRows="0" selectLockedCells="1"/>
  <mergeCells count="1">
    <mergeCell ref="B1:E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33397-F5B5-4055-A836-8D461BF2FDC3}">
  <sheetPr>
    <tabColor theme="5" tint="-0.249977111117893"/>
  </sheetPr>
  <dimension ref="A1:J48"/>
  <sheetViews>
    <sheetView showGridLines="0" topLeftCell="D19" zoomScale="90" zoomScaleNormal="90" workbookViewId="0">
      <selection activeCell="F28" sqref="F28"/>
    </sheetView>
  </sheetViews>
  <sheetFormatPr defaultColWidth="9.1796875" defaultRowHeight="16.5" x14ac:dyDescent="0.45"/>
  <cols>
    <col min="1" max="2" width="9.1796875" style="52"/>
    <col min="3" max="3" width="49.7265625" style="52" customWidth="1"/>
    <col min="4" max="5" width="31.1796875" style="52" customWidth="1"/>
    <col min="6" max="6" width="17.54296875" style="52" customWidth="1"/>
    <col min="7" max="7" width="32.54296875" style="52" customWidth="1"/>
    <col min="8" max="8" width="21.81640625" style="52" customWidth="1"/>
    <col min="9" max="9" width="27.1796875" style="52" customWidth="1"/>
    <col min="10" max="10" width="58.7265625" style="52" customWidth="1"/>
    <col min="11" max="16384" width="9.1796875" style="52"/>
  </cols>
  <sheetData>
    <row r="1" spans="1:10" ht="25" x14ac:dyDescent="0.45">
      <c r="A1" s="53"/>
      <c r="B1" s="393" t="s">
        <v>376</v>
      </c>
      <c r="C1" s="393"/>
      <c r="D1" s="393"/>
      <c r="E1" s="393"/>
      <c r="F1" s="393"/>
      <c r="G1" s="393"/>
      <c r="H1" s="393"/>
      <c r="I1" s="393"/>
      <c r="J1" s="393"/>
    </row>
    <row r="2" spans="1:10" s="55" customFormat="1" ht="18" customHeight="1" x14ac:dyDescent="0.35">
      <c r="A2" s="56"/>
      <c r="B2" s="56" t="s">
        <v>514</v>
      </c>
      <c r="C2" s="56"/>
      <c r="D2" s="56"/>
      <c r="E2" s="56"/>
      <c r="F2" s="56"/>
      <c r="G2" s="56"/>
      <c r="H2" s="56"/>
      <c r="I2" s="56"/>
    </row>
    <row r="3" spans="1:10" s="55" customFormat="1" ht="18" customHeight="1" x14ac:dyDescent="0.35">
      <c r="A3" s="56"/>
      <c r="B3" s="116" t="b">
        <v>1</v>
      </c>
      <c r="C3" s="56" t="s">
        <v>270</v>
      </c>
      <c r="D3" s="56"/>
      <c r="E3" s="56"/>
      <c r="F3" s="56"/>
      <c r="G3" s="56"/>
      <c r="H3" s="56"/>
      <c r="I3" s="56"/>
    </row>
    <row r="4" spans="1:10" s="55" customFormat="1" ht="18" customHeight="1" x14ac:dyDescent="0.35">
      <c r="A4" s="56"/>
      <c r="B4" s="116" t="b">
        <v>0</v>
      </c>
      <c r="C4" s="56" t="s">
        <v>271</v>
      </c>
      <c r="D4" s="56"/>
      <c r="E4" s="56"/>
      <c r="F4" s="56"/>
      <c r="G4" s="56"/>
      <c r="H4" s="56"/>
      <c r="I4" s="56"/>
    </row>
    <row r="5" spans="1:10" s="55" customFormat="1" ht="18" customHeight="1" x14ac:dyDescent="0.35">
      <c r="A5" s="56"/>
      <c r="B5" s="62"/>
      <c r="C5" s="56"/>
      <c r="D5" s="56"/>
      <c r="E5" s="56"/>
      <c r="F5" s="56"/>
      <c r="G5" s="56"/>
      <c r="H5" s="56"/>
      <c r="I5" s="56"/>
    </row>
    <row r="6" spans="1:10" x14ac:dyDescent="0.45">
      <c r="A6" s="53"/>
      <c r="B6" s="53" t="s">
        <v>515</v>
      </c>
      <c r="C6" s="53"/>
      <c r="D6" s="53"/>
      <c r="E6" s="53"/>
      <c r="F6" s="53"/>
      <c r="G6" s="53"/>
      <c r="H6" s="53"/>
      <c r="I6" s="53"/>
    </row>
    <row r="7" spans="1:10" x14ac:dyDescent="0.45">
      <c r="A7" s="53"/>
      <c r="B7" s="117" t="b">
        <v>1</v>
      </c>
      <c r="C7" s="53" t="s">
        <v>270</v>
      </c>
      <c r="D7" s="53"/>
      <c r="E7" s="53"/>
      <c r="F7" s="53"/>
      <c r="G7" s="53"/>
      <c r="H7" s="53"/>
      <c r="I7" s="53"/>
    </row>
    <row r="8" spans="1:10" x14ac:dyDescent="0.45">
      <c r="A8" s="53"/>
      <c r="B8" s="118" t="b">
        <v>0</v>
      </c>
      <c r="C8" s="53" t="s">
        <v>271</v>
      </c>
      <c r="D8" s="53"/>
      <c r="E8" s="53"/>
      <c r="F8" s="53"/>
      <c r="G8" s="53"/>
      <c r="H8" s="53"/>
      <c r="I8" s="53"/>
    </row>
    <row r="9" spans="1:10" x14ac:dyDescent="0.45">
      <c r="A9" s="53"/>
      <c r="B9" s="63"/>
      <c r="C9" s="53"/>
      <c r="D9" s="53"/>
      <c r="E9" s="53"/>
      <c r="F9" s="53"/>
      <c r="G9" s="53"/>
      <c r="H9" s="53"/>
      <c r="I9" s="53"/>
    </row>
    <row r="10" spans="1:10" x14ac:dyDescent="0.45">
      <c r="B10" s="55" t="s">
        <v>516</v>
      </c>
      <c r="C10" s="55"/>
      <c r="D10" s="55"/>
    </row>
    <row r="11" spans="1:10" x14ac:dyDescent="0.45">
      <c r="B11" s="113" t="b">
        <v>0</v>
      </c>
      <c r="C11" s="52" t="s">
        <v>474</v>
      </c>
    </row>
    <row r="12" spans="1:10" s="55" customFormat="1" ht="18" customHeight="1" x14ac:dyDescent="0.45">
      <c r="B12" s="113" t="b">
        <v>0</v>
      </c>
      <c r="C12" s="52" t="s">
        <v>475</v>
      </c>
      <c r="D12" s="52"/>
    </row>
    <row r="13" spans="1:10" x14ac:dyDescent="0.45">
      <c r="B13" s="113" t="b">
        <v>1</v>
      </c>
      <c r="C13" s="52" t="s">
        <v>476</v>
      </c>
    </row>
    <row r="14" spans="1:10" x14ac:dyDescent="0.45">
      <c r="B14" s="113" t="b">
        <v>1</v>
      </c>
      <c r="C14" s="52" t="s">
        <v>477</v>
      </c>
    </row>
    <row r="15" spans="1:10" x14ac:dyDescent="0.45">
      <c r="B15" s="113" t="b">
        <v>0</v>
      </c>
      <c r="C15" s="52" t="s">
        <v>478</v>
      </c>
    </row>
    <row r="17" spans="2:10" s="55" customFormat="1" ht="18" customHeight="1" x14ac:dyDescent="0.35">
      <c r="B17" s="55" t="s">
        <v>517</v>
      </c>
    </row>
    <row r="18" spans="2:10" ht="42" customHeight="1" x14ac:dyDescent="0.45">
      <c r="C18" s="60" t="s">
        <v>21</v>
      </c>
      <c r="D18" s="60" t="s">
        <v>273</v>
      </c>
      <c r="E18" s="61" t="s">
        <v>449</v>
      </c>
      <c r="F18" s="60" t="s">
        <v>274</v>
      </c>
      <c r="G18" s="61" t="s">
        <v>387</v>
      </c>
      <c r="H18" s="60" t="s">
        <v>275</v>
      </c>
      <c r="I18" s="61" t="s">
        <v>482</v>
      </c>
      <c r="J18" s="60" t="s">
        <v>472</v>
      </c>
    </row>
    <row r="19" spans="2:10" x14ac:dyDescent="0.45">
      <c r="C19" s="114" t="s">
        <v>588</v>
      </c>
      <c r="D19" s="303" t="s">
        <v>479</v>
      </c>
      <c r="E19" s="119" t="s">
        <v>547</v>
      </c>
      <c r="F19" s="303" t="s">
        <v>271</v>
      </c>
      <c r="G19" s="114" t="s">
        <v>548</v>
      </c>
      <c r="H19" s="303" t="s">
        <v>480</v>
      </c>
      <c r="I19" s="114" t="s">
        <v>481</v>
      </c>
      <c r="J19" s="295" t="s">
        <v>546</v>
      </c>
    </row>
    <row r="20" spans="2:10" x14ac:dyDescent="0.45">
      <c r="C20" s="114" t="s">
        <v>589</v>
      </c>
      <c r="D20" s="303" t="s">
        <v>479</v>
      </c>
      <c r="E20" s="119" t="s">
        <v>547</v>
      </c>
      <c r="F20" s="303" t="s">
        <v>271</v>
      </c>
      <c r="G20" s="114" t="s">
        <v>548</v>
      </c>
      <c r="H20" s="303" t="s">
        <v>480</v>
      </c>
      <c r="I20" s="114" t="s">
        <v>481</v>
      </c>
      <c r="J20" s="295" t="s">
        <v>544</v>
      </c>
    </row>
    <row r="21" spans="2:10" x14ac:dyDescent="0.45">
      <c r="C21" s="114" t="s">
        <v>590</v>
      </c>
      <c r="D21" s="303" t="s">
        <v>479</v>
      </c>
      <c r="E21" s="119" t="s">
        <v>547</v>
      </c>
      <c r="F21" s="303" t="s">
        <v>271</v>
      </c>
      <c r="G21" s="114" t="s">
        <v>548</v>
      </c>
      <c r="H21" s="303" t="s">
        <v>480</v>
      </c>
      <c r="I21" s="114" t="s">
        <v>481</v>
      </c>
      <c r="J21" s="295" t="s">
        <v>544</v>
      </c>
    </row>
    <row r="22" spans="2:10" x14ac:dyDescent="0.45">
      <c r="C22" s="114" t="s">
        <v>591</v>
      </c>
      <c r="D22" s="303" t="s">
        <v>479</v>
      </c>
      <c r="E22" s="119" t="s">
        <v>547</v>
      </c>
      <c r="F22" s="303" t="s">
        <v>271</v>
      </c>
      <c r="G22" s="114" t="s">
        <v>548</v>
      </c>
      <c r="H22" s="303" t="s">
        <v>480</v>
      </c>
      <c r="I22" s="114" t="s">
        <v>481</v>
      </c>
      <c r="J22" s="295" t="s">
        <v>544</v>
      </c>
    </row>
    <row r="23" spans="2:10" x14ac:dyDescent="0.45">
      <c r="C23" s="114" t="s">
        <v>592</v>
      </c>
      <c r="D23" s="303" t="s">
        <v>479</v>
      </c>
      <c r="E23" s="119" t="s">
        <v>547</v>
      </c>
      <c r="F23" s="303" t="s">
        <v>271</v>
      </c>
      <c r="G23" s="114" t="s">
        <v>548</v>
      </c>
      <c r="H23" s="303" t="s">
        <v>480</v>
      </c>
      <c r="I23" s="114" t="s">
        <v>481</v>
      </c>
      <c r="J23" s="295" t="s">
        <v>544</v>
      </c>
    </row>
    <row r="24" spans="2:10" x14ac:dyDescent="0.45">
      <c r="C24" s="114" t="s">
        <v>593</v>
      </c>
      <c r="D24" s="303" t="s">
        <v>594</v>
      </c>
      <c r="E24" s="119" t="s">
        <v>547</v>
      </c>
      <c r="F24" s="303" t="s">
        <v>271</v>
      </c>
      <c r="G24" s="114" t="s">
        <v>548</v>
      </c>
      <c r="H24" s="303" t="s">
        <v>480</v>
      </c>
      <c r="I24" s="114" t="s">
        <v>481</v>
      </c>
      <c r="J24" s="295" t="s">
        <v>544</v>
      </c>
    </row>
    <row r="25" spans="2:10" x14ac:dyDescent="0.45">
      <c r="C25" s="114" t="s">
        <v>595</v>
      </c>
      <c r="D25" s="303" t="s">
        <v>479</v>
      </c>
      <c r="E25" s="119" t="s">
        <v>547</v>
      </c>
      <c r="F25" s="303" t="s">
        <v>270</v>
      </c>
      <c r="G25" s="114" t="s">
        <v>596</v>
      </c>
      <c r="H25" s="303" t="s">
        <v>480</v>
      </c>
      <c r="I25" s="114" t="s">
        <v>481</v>
      </c>
      <c r="J25" s="295" t="s">
        <v>551</v>
      </c>
    </row>
    <row r="26" spans="2:10" x14ac:dyDescent="0.45">
      <c r="C26" s="114" t="s">
        <v>597</v>
      </c>
      <c r="D26" s="303" t="s">
        <v>594</v>
      </c>
      <c r="E26" s="119" t="s">
        <v>547</v>
      </c>
      <c r="F26" s="303" t="s">
        <v>271</v>
      </c>
      <c r="G26" s="114" t="s">
        <v>596</v>
      </c>
      <c r="H26" s="303" t="s">
        <v>480</v>
      </c>
      <c r="I26" s="114" t="s">
        <v>481</v>
      </c>
      <c r="J26" s="295" t="s">
        <v>551</v>
      </c>
    </row>
    <row r="27" spans="2:10" x14ac:dyDescent="0.45">
      <c r="C27" s="114" t="s">
        <v>598</v>
      </c>
      <c r="D27" s="303" t="s">
        <v>594</v>
      </c>
      <c r="E27" s="119" t="s">
        <v>547</v>
      </c>
      <c r="F27" s="303" t="s">
        <v>271</v>
      </c>
      <c r="G27" s="114" t="s">
        <v>596</v>
      </c>
      <c r="H27" s="303" t="s">
        <v>480</v>
      </c>
      <c r="I27" s="114" t="s">
        <v>481</v>
      </c>
      <c r="J27" s="295" t="s">
        <v>551</v>
      </c>
    </row>
    <row r="28" spans="2:10" x14ac:dyDescent="0.45">
      <c r="C28" s="114" t="s">
        <v>599</v>
      </c>
      <c r="D28" s="303" t="s">
        <v>594</v>
      </c>
      <c r="E28" s="119" t="s">
        <v>547</v>
      </c>
      <c r="F28" s="303" t="s">
        <v>271</v>
      </c>
      <c r="G28" s="114" t="s">
        <v>596</v>
      </c>
      <c r="H28" s="303" t="s">
        <v>614</v>
      </c>
      <c r="I28" s="114" t="s">
        <v>617</v>
      </c>
      <c r="J28" s="295" t="s">
        <v>545</v>
      </c>
    </row>
    <row r="29" spans="2:10" x14ac:dyDescent="0.45">
      <c r="C29" s="114" t="s">
        <v>600</v>
      </c>
      <c r="D29" s="303" t="s">
        <v>594</v>
      </c>
      <c r="E29" s="119" t="s">
        <v>547</v>
      </c>
      <c r="F29" s="303" t="s">
        <v>271</v>
      </c>
      <c r="G29" s="114" t="s">
        <v>601</v>
      </c>
      <c r="H29" s="303" t="s">
        <v>614</v>
      </c>
      <c r="I29" s="114" t="s">
        <v>617</v>
      </c>
      <c r="J29" s="295" t="s">
        <v>545</v>
      </c>
    </row>
    <row r="30" spans="2:10" x14ac:dyDescent="0.45">
      <c r="C30" s="114" t="s">
        <v>585</v>
      </c>
      <c r="D30" s="303" t="s">
        <v>479</v>
      </c>
      <c r="E30" s="119" t="s">
        <v>547</v>
      </c>
      <c r="F30" s="303" t="s">
        <v>271</v>
      </c>
      <c r="G30" s="114" t="s">
        <v>596</v>
      </c>
      <c r="H30" s="303" t="s">
        <v>614</v>
      </c>
      <c r="I30" s="114" t="s">
        <v>617</v>
      </c>
      <c r="J30" s="295" t="s">
        <v>545</v>
      </c>
    </row>
    <row r="31" spans="2:10" x14ac:dyDescent="0.45">
      <c r="C31" s="114" t="s">
        <v>602</v>
      </c>
      <c r="D31" s="303" t="s">
        <v>479</v>
      </c>
      <c r="E31" s="119" t="s">
        <v>547</v>
      </c>
      <c r="F31" s="303" t="s">
        <v>271</v>
      </c>
      <c r="G31" s="114" t="s">
        <v>601</v>
      </c>
      <c r="H31" s="303" t="s">
        <v>480</v>
      </c>
      <c r="I31" s="114" t="s">
        <v>481</v>
      </c>
      <c r="J31" s="295" t="s">
        <v>550</v>
      </c>
    </row>
    <row r="32" spans="2:10" x14ac:dyDescent="0.45">
      <c r="C32" s="114" t="s">
        <v>603</v>
      </c>
      <c r="D32" s="303" t="s">
        <v>479</v>
      </c>
      <c r="E32" s="119" t="s">
        <v>547</v>
      </c>
      <c r="F32" s="303" t="s">
        <v>271</v>
      </c>
      <c r="G32" s="114" t="s">
        <v>596</v>
      </c>
      <c r="H32" s="303" t="s">
        <v>480</v>
      </c>
      <c r="I32" s="114" t="s">
        <v>481</v>
      </c>
      <c r="J32" s="295" t="s">
        <v>550</v>
      </c>
    </row>
    <row r="33" spans="3:10" x14ac:dyDescent="0.45">
      <c r="C33" s="114" t="s">
        <v>604</v>
      </c>
      <c r="D33" s="303" t="s">
        <v>594</v>
      </c>
      <c r="E33" s="119" t="s">
        <v>547</v>
      </c>
      <c r="F33" s="303" t="s">
        <v>270</v>
      </c>
      <c r="G33" s="114" t="s">
        <v>596</v>
      </c>
      <c r="H33" s="303" t="s">
        <v>480</v>
      </c>
      <c r="I33" s="114" t="s">
        <v>481</v>
      </c>
      <c r="J33" s="295" t="s">
        <v>550</v>
      </c>
    </row>
    <row r="34" spans="3:10" x14ac:dyDescent="0.45">
      <c r="C34" s="114" t="s">
        <v>605</v>
      </c>
      <c r="D34" s="303" t="s">
        <v>606</v>
      </c>
      <c r="E34" s="119" t="s">
        <v>547</v>
      </c>
      <c r="F34" s="303" t="s">
        <v>271</v>
      </c>
      <c r="G34" s="114" t="s">
        <v>607</v>
      </c>
      <c r="H34" s="303" t="s">
        <v>615</v>
      </c>
      <c r="I34" s="114" t="s">
        <v>481</v>
      </c>
      <c r="J34" s="295" t="s">
        <v>550</v>
      </c>
    </row>
    <row r="35" spans="3:10" x14ac:dyDescent="0.45">
      <c r="C35" s="114" t="s">
        <v>616</v>
      </c>
      <c r="D35" s="303" t="s">
        <v>594</v>
      </c>
      <c r="E35" s="119" t="s">
        <v>547</v>
      </c>
      <c r="F35" s="303" t="s">
        <v>271</v>
      </c>
      <c r="G35" s="114" t="s">
        <v>596</v>
      </c>
      <c r="H35" s="303" t="s">
        <v>480</v>
      </c>
      <c r="I35" s="114" t="s">
        <v>481</v>
      </c>
      <c r="J35" s="295" t="s">
        <v>550</v>
      </c>
    </row>
    <row r="36" spans="3:10" x14ac:dyDescent="0.45">
      <c r="C36" s="114" t="s">
        <v>608</v>
      </c>
      <c r="D36" s="303" t="s">
        <v>479</v>
      </c>
      <c r="E36" s="119" t="s">
        <v>547</v>
      </c>
      <c r="F36" s="303" t="s">
        <v>271</v>
      </c>
      <c r="G36" s="114" t="s">
        <v>609</v>
      </c>
      <c r="H36" s="303" t="s">
        <v>480</v>
      </c>
      <c r="I36" s="114" t="s">
        <v>481</v>
      </c>
      <c r="J36" s="295" t="s">
        <v>610</v>
      </c>
    </row>
    <row r="37" spans="3:10" x14ac:dyDescent="0.45">
      <c r="C37" s="114" t="s">
        <v>611</v>
      </c>
      <c r="D37" s="303" t="s">
        <v>594</v>
      </c>
      <c r="E37" s="119" t="s">
        <v>547</v>
      </c>
      <c r="F37" s="303" t="s">
        <v>271</v>
      </c>
      <c r="G37" s="114" t="s">
        <v>596</v>
      </c>
      <c r="H37" s="303" t="s">
        <v>480</v>
      </c>
      <c r="I37" s="114" t="s">
        <v>481</v>
      </c>
      <c r="J37" s="295" t="s">
        <v>610</v>
      </c>
    </row>
    <row r="38" spans="3:10" x14ac:dyDescent="0.45">
      <c r="C38" s="114" t="s">
        <v>612</v>
      </c>
      <c r="D38" s="303" t="s">
        <v>479</v>
      </c>
      <c r="E38" s="119" t="s">
        <v>547</v>
      </c>
      <c r="F38" s="303" t="s">
        <v>271</v>
      </c>
      <c r="G38" s="114" t="s">
        <v>601</v>
      </c>
      <c r="H38" s="303" t="s">
        <v>480</v>
      </c>
      <c r="I38" s="114" t="s">
        <v>481</v>
      </c>
      <c r="J38" s="295" t="s">
        <v>610</v>
      </c>
    </row>
    <row r="39" spans="3:10" x14ac:dyDescent="0.45">
      <c r="C39" s="114" t="s">
        <v>613</v>
      </c>
      <c r="D39" s="303" t="s">
        <v>606</v>
      </c>
      <c r="E39" s="119" t="s">
        <v>547</v>
      </c>
      <c r="F39" s="303" t="s">
        <v>271</v>
      </c>
      <c r="G39" s="114" t="s">
        <v>596</v>
      </c>
      <c r="H39" s="303" t="s">
        <v>615</v>
      </c>
      <c r="I39" s="114" t="s">
        <v>481</v>
      </c>
      <c r="J39" s="295" t="s">
        <v>610</v>
      </c>
    </row>
    <row r="40" spans="3:10" x14ac:dyDescent="0.45">
      <c r="C40" s="114"/>
      <c r="D40" s="303"/>
      <c r="E40" s="119"/>
      <c r="F40" s="303"/>
      <c r="G40" s="114"/>
      <c r="H40" s="303"/>
      <c r="I40" s="114"/>
      <c r="J40" s="295"/>
    </row>
    <row r="41" spans="3:10" x14ac:dyDescent="0.45">
      <c r="C41" s="114"/>
      <c r="D41" s="303"/>
      <c r="E41" s="119"/>
      <c r="F41" s="303"/>
      <c r="G41" s="114"/>
      <c r="H41" s="303"/>
      <c r="I41" s="114"/>
      <c r="J41" s="295"/>
    </row>
    <row r="42" spans="3:10" x14ac:dyDescent="0.45">
      <c r="C42" s="114"/>
      <c r="D42" s="303"/>
      <c r="E42" s="119"/>
      <c r="F42" s="303"/>
      <c r="G42" s="114"/>
      <c r="H42" s="303"/>
      <c r="I42" s="114"/>
      <c r="J42" s="295"/>
    </row>
    <row r="43" spans="3:10" x14ac:dyDescent="0.45">
      <c r="C43" s="114"/>
      <c r="D43" s="303"/>
      <c r="E43" s="119"/>
      <c r="F43" s="303"/>
      <c r="G43" s="114"/>
      <c r="H43" s="303"/>
      <c r="I43" s="114"/>
      <c r="J43" s="295"/>
    </row>
    <row r="44" spans="3:10" x14ac:dyDescent="0.45">
      <c r="C44" s="114"/>
      <c r="D44" s="303"/>
      <c r="E44" s="119"/>
      <c r="F44" s="303"/>
      <c r="G44" s="114"/>
      <c r="H44" s="303"/>
      <c r="I44" s="114"/>
      <c r="J44" s="295"/>
    </row>
    <row r="45" spans="3:10" x14ac:dyDescent="0.45">
      <c r="C45" s="114"/>
      <c r="D45" s="303"/>
      <c r="E45" s="119"/>
      <c r="F45" s="303"/>
      <c r="G45" s="114"/>
      <c r="H45" s="303"/>
      <c r="I45" s="114"/>
      <c r="J45" s="295"/>
    </row>
    <row r="46" spans="3:10" x14ac:dyDescent="0.45">
      <c r="C46" s="114"/>
      <c r="D46" s="303"/>
      <c r="E46" s="119"/>
      <c r="F46" s="303"/>
      <c r="G46" s="114"/>
      <c r="H46" s="303"/>
      <c r="I46" s="114"/>
      <c r="J46" s="295"/>
    </row>
    <row r="47" spans="3:10" x14ac:dyDescent="0.45">
      <c r="C47" s="114"/>
      <c r="D47" s="303"/>
      <c r="E47" s="119"/>
      <c r="F47" s="303"/>
      <c r="G47" s="114"/>
      <c r="H47" s="303"/>
      <c r="I47" s="114"/>
      <c r="J47" s="295"/>
    </row>
    <row r="48" spans="3:10" x14ac:dyDescent="0.45">
      <c r="C48" s="114"/>
      <c r="D48" s="303"/>
      <c r="E48" s="119"/>
      <c r="F48" s="303"/>
      <c r="G48" s="114"/>
      <c r="H48" s="303"/>
      <c r="I48" s="114"/>
      <c r="J48" s="295"/>
    </row>
  </sheetData>
  <sheetProtection algorithmName="SHA-512" hashValue="GuBEP5f0k/DMGDmXxylwX1LwF1QgsLjHrBXrD4TLFgqiL06j5c/zz1TZU29pfk8HfFp6Y/FRg1lTkV8Ew8xQLQ==" saltValue="b2Hr947K9a6oagqb459Ygg==" spinCount="100000" sheet="1" formatRows="0" selectLockedCells="1"/>
  <mergeCells count="1">
    <mergeCell ref="B1:J1"/>
  </mergeCells>
  <dataValidations count="3">
    <dataValidation type="list" allowBlank="1" showInputMessage="1" showErrorMessage="1" sqref="H19:H48" xr:uid="{25F8190C-600B-43AC-9FE0-5B83BB5EE9F4}">
      <formula1>"Universal Indirect, Universal Direct, Selective, Indicated"</formula1>
    </dataValidation>
    <dataValidation type="list" allowBlank="1" showInputMessage="1" showErrorMessage="1" sqref="D19:D48" xr:uid="{DB552AD7-3894-41AC-ADC8-0C65BD2758AB}">
      <formula1>"Information Dissemination, Community Based Process, Education, Alternative, Problem Identification &amp; Referral, Environmental"</formula1>
    </dataValidation>
    <dataValidation type="list" allowBlank="1" showInputMessage="1" showErrorMessage="1" sqref="F19:F48" xr:uid="{11EA292C-BC13-493B-A441-AB7162E54D6C}">
      <formula1>"Yes, No"</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82035-110B-471C-B82D-71D9C73892F9}">
  <sheetPr>
    <tabColor theme="5" tint="-0.249977111117893"/>
  </sheetPr>
  <dimension ref="A1:P30"/>
  <sheetViews>
    <sheetView showGridLines="0" zoomScaleNormal="100" workbookViewId="0">
      <selection activeCell="B9" sqref="B9"/>
    </sheetView>
  </sheetViews>
  <sheetFormatPr defaultColWidth="9.1796875" defaultRowHeight="16.5" x14ac:dyDescent="0.45"/>
  <cols>
    <col min="1" max="2" width="9.1796875" style="52"/>
    <col min="3" max="3" width="167.453125" style="52" customWidth="1"/>
    <col min="4" max="4" width="22" style="52" customWidth="1"/>
    <col min="5" max="5" width="35.26953125" style="52" customWidth="1"/>
    <col min="6" max="6" width="67.1796875" style="52" customWidth="1"/>
    <col min="7" max="16384" width="9.1796875" style="53"/>
  </cols>
  <sheetData>
    <row r="1" spans="2:16" s="52" customFormat="1" ht="25" x14ac:dyDescent="0.7">
      <c r="B1" s="393" t="s">
        <v>276</v>
      </c>
      <c r="C1" s="393"/>
      <c r="D1" s="58"/>
      <c r="E1" s="58"/>
      <c r="F1" s="58"/>
      <c r="G1" s="58"/>
      <c r="H1" s="58"/>
      <c r="I1" s="58"/>
      <c r="J1" s="58"/>
      <c r="K1" s="58"/>
      <c r="L1" s="58"/>
      <c r="M1" s="58"/>
      <c r="N1" s="58"/>
      <c r="O1" s="58"/>
      <c r="P1" s="58"/>
    </row>
    <row r="2" spans="2:16" s="56" customFormat="1" ht="18" customHeight="1" x14ac:dyDescent="0.35">
      <c r="B2" s="56" t="s">
        <v>359</v>
      </c>
    </row>
    <row r="3" spans="2:16" x14ac:dyDescent="0.45">
      <c r="B3" s="113" t="b">
        <v>1</v>
      </c>
      <c r="C3" s="52" t="s">
        <v>270</v>
      </c>
    </row>
    <row r="4" spans="2:16" x14ac:dyDescent="0.45">
      <c r="B4" s="113" t="b">
        <v>0</v>
      </c>
      <c r="C4" s="52" t="s">
        <v>271</v>
      </c>
    </row>
    <row r="5" spans="2:16" ht="66" x14ac:dyDescent="0.45">
      <c r="C5" s="54" t="s">
        <v>411</v>
      </c>
      <c r="D5" s="54"/>
      <c r="E5" s="54"/>
      <c r="F5" s="54"/>
      <c r="G5" s="64"/>
      <c r="H5" s="64"/>
      <c r="I5" s="64"/>
      <c r="J5" s="64"/>
      <c r="K5" s="64"/>
      <c r="L5" s="64"/>
      <c r="M5" s="64"/>
      <c r="N5" s="64"/>
      <c r="O5" s="64"/>
      <c r="P5" s="64"/>
    </row>
    <row r="6" spans="2:16" ht="49.5" x14ac:dyDescent="0.45">
      <c r="C6" s="115" t="s">
        <v>587</v>
      </c>
      <c r="D6" s="57"/>
      <c r="E6" s="57"/>
      <c r="F6" s="57"/>
      <c r="G6" s="65"/>
      <c r="H6" s="65"/>
      <c r="I6" s="65"/>
      <c r="J6" s="65"/>
      <c r="K6" s="65"/>
      <c r="L6" s="65"/>
      <c r="M6" s="65"/>
      <c r="N6" s="65"/>
      <c r="O6" s="65"/>
      <c r="P6" s="65"/>
    </row>
    <row r="7" spans="2:16" x14ac:dyDescent="0.45">
      <c r="C7" s="57"/>
      <c r="D7" s="57"/>
      <c r="E7" s="57"/>
      <c r="F7" s="57"/>
      <c r="G7" s="65"/>
      <c r="H7" s="65"/>
      <c r="I7" s="65"/>
      <c r="J7" s="65"/>
      <c r="K7" s="65"/>
      <c r="L7" s="65"/>
      <c r="M7" s="65"/>
      <c r="N7" s="65"/>
      <c r="O7" s="65"/>
      <c r="P7" s="65"/>
    </row>
    <row r="8" spans="2:16" x14ac:dyDescent="0.45">
      <c r="B8" s="52" t="s">
        <v>445</v>
      </c>
      <c r="C8" s="57"/>
      <c r="D8" s="57"/>
      <c r="E8" s="57"/>
      <c r="F8" s="57"/>
      <c r="G8" s="65"/>
      <c r="H8" s="65"/>
      <c r="I8" s="65"/>
      <c r="J8" s="65"/>
      <c r="K8" s="65"/>
      <c r="L8" s="65"/>
      <c r="M8" s="65"/>
      <c r="N8" s="65"/>
      <c r="O8" s="65"/>
      <c r="P8" s="65"/>
    </row>
    <row r="9" spans="2:16" x14ac:dyDescent="0.45">
      <c r="B9" s="113" t="b">
        <v>0</v>
      </c>
      <c r="C9" s="57" t="s">
        <v>360</v>
      </c>
      <c r="D9" s="57"/>
      <c r="E9" s="57"/>
      <c r="F9" s="57"/>
      <c r="G9" s="65"/>
      <c r="H9" s="65"/>
      <c r="I9" s="65"/>
      <c r="J9" s="65"/>
      <c r="K9" s="65"/>
      <c r="L9" s="65"/>
      <c r="M9" s="65"/>
      <c r="N9" s="65"/>
      <c r="O9" s="65"/>
      <c r="P9" s="65"/>
    </row>
    <row r="10" spans="2:16" x14ac:dyDescent="0.45">
      <c r="B10" s="113" t="b">
        <v>0</v>
      </c>
      <c r="C10" s="57" t="s">
        <v>361</v>
      </c>
      <c r="D10" s="57"/>
      <c r="E10" s="57"/>
      <c r="F10" s="57"/>
      <c r="G10" s="65"/>
      <c r="H10" s="65"/>
      <c r="I10" s="65"/>
      <c r="J10" s="65"/>
      <c r="K10" s="65"/>
      <c r="L10" s="65"/>
      <c r="M10" s="65"/>
      <c r="N10" s="65"/>
      <c r="O10" s="65"/>
      <c r="P10" s="65"/>
    </row>
    <row r="11" spans="2:16" x14ac:dyDescent="0.45">
      <c r="B11" s="113" t="b">
        <v>0</v>
      </c>
      <c r="C11" s="57" t="s">
        <v>362</v>
      </c>
      <c r="D11" s="57"/>
      <c r="E11" s="57"/>
      <c r="F11" s="57"/>
      <c r="G11" s="65"/>
      <c r="H11" s="65"/>
      <c r="I11" s="65"/>
      <c r="J11" s="65"/>
      <c r="K11" s="65"/>
      <c r="L11" s="65"/>
      <c r="M11" s="65"/>
      <c r="N11" s="65"/>
      <c r="O11" s="65"/>
      <c r="P11" s="65"/>
    </row>
    <row r="12" spans="2:16" x14ac:dyDescent="0.45">
      <c r="B12" s="113" t="b">
        <v>0</v>
      </c>
      <c r="C12" s="57" t="s">
        <v>363</v>
      </c>
      <c r="D12" s="57"/>
      <c r="E12" s="57"/>
      <c r="F12" s="57"/>
      <c r="G12" s="65"/>
      <c r="H12" s="65"/>
      <c r="I12" s="65"/>
      <c r="J12" s="65"/>
      <c r="K12" s="65"/>
      <c r="L12" s="65"/>
      <c r="M12" s="65"/>
      <c r="N12" s="65"/>
      <c r="O12" s="65"/>
      <c r="P12" s="65"/>
    </row>
    <row r="13" spans="2:16" x14ac:dyDescent="0.45">
      <c r="B13" s="113" t="b">
        <v>0</v>
      </c>
      <c r="C13" s="57" t="s">
        <v>364</v>
      </c>
      <c r="D13" s="57"/>
      <c r="E13" s="57"/>
      <c r="F13" s="57"/>
      <c r="G13" s="65"/>
      <c r="H13" s="65"/>
      <c r="I13" s="65"/>
      <c r="J13" s="65"/>
      <c r="K13" s="65"/>
      <c r="L13" s="65"/>
      <c r="M13" s="65"/>
      <c r="N13" s="65"/>
      <c r="O13" s="65"/>
      <c r="P13" s="65"/>
    </row>
    <row r="14" spans="2:16" x14ac:dyDescent="0.45">
      <c r="B14" s="113" t="b">
        <v>0</v>
      </c>
      <c r="C14" s="57" t="s">
        <v>372</v>
      </c>
      <c r="D14" s="57"/>
      <c r="E14" s="57"/>
      <c r="F14" s="57"/>
      <c r="G14" s="65"/>
      <c r="H14" s="65"/>
      <c r="I14" s="65"/>
      <c r="J14" s="65"/>
      <c r="K14" s="65"/>
      <c r="L14" s="65"/>
      <c r="M14" s="65"/>
      <c r="N14" s="65"/>
      <c r="O14" s="65"/>
      <c r="P14" s="65"/>
    </row>
    <row r="15" spans="2:16" x14ac:dyDescent="0.45">
      <c r="C15" s="115"/>
      <c r="D15" s="57"/>
      <c r="E15" s="57"/>
      <c r="F15" s="57"/>
      <c r="G15" s="65"/>
      <c r="H15" s="65"/>
      <c r="I15" s="65"/>
      <c r="J15" s="65"/>
      <c r="K15" s="65"/>
      <c r="L15" s="65"/>
      <c r="M15" s="65"/>
      <c r="N15" s="65"/>
      <c r="O15" s="65"/>
      <c r="P15" s="65"/>
    </row>
    <row r="16" spans="2:16" x14ac:dyDescent="0.45">
      <c r="B16" s="113" t="b">
        <v>1</v>
      </c>
      <c r="C16" s="57" t="s">
        <v>365</v>
      </c>
      <c r="D16" s="57"/>
      <c r="E16" s="57"/>
      <c r="F16" s="57"/>
      <c r="G16" s="65"/>
      <c r="H16" s="65"/>
      <c r="I16" s="65"/>
      <c r="J16" s="65"/>
      <c r="K16" s="65"/>
      <c r="L16" s="65"/>
      <c r="M16" s="65"/>
      <c r="N16" s="65"/>
      <c r="O16" s="65"/>
      <c r="P16" s="65"/>
    </row>
    <row r="17" spans="2:6" x14ac:dyDescent="0.45">
      <c r="C17" s="57"/>
      <c r="D17" s="57"/>
      <c r="E17" s="57"/>
      <c r="F17" s="57"/>
    </row>
    <row r="18" spans="2:6" x14ac:dyDescent="0.45">
      <c r="B18" s="52" t="s">
        <v>450</v>
      </c>
      <c r="C18" s="57"/>
      <c r="D18" s="57"/>
      <c r="E18" s="57"/>
      <c r="F18" s="57"/>
    </row>
    <row r="19" spans="2:6" x14ac:dyDescent="0.45">
      <c r="B19" s="113" t="b">
        <v>1</v>
      </c>
      <c r="C19" s="57" t="s">
        <v>366</v>
      </c>
      <c r="D19" s="57"/>
      <c r="E19" s="57"/>
      <c r="F19" s="57"/>
    </row>
    <row r="20" spans="2:6" x14ac:dyDescent="0.45">
      <c r="B20" s="113" t="b">
        <v>1</v>
      </c>
      <c r="C20" s="57" t="s">
        <v>367</v>
      </c>
      <c r="D20" s="57"/>
      <c r="E20" s="57"/>
      <c r="F20" s="57"/>
    </row>
    <row r="21" spans="2:6" x14ac:dyDescent="0.45">
      <c r="B21" s="113" t="b">
        <v>0</v>
      </c>
      <c r="C21" s="57" t="s">
        <v>368</v>
      </c>
      <c r="D21" s="57"/>
      <c r="E21" s="57"/>
      <c r="F21" s="57"/>
    </row>
    <row r="22" spans="2:6" x14ac:dyDescent="0.45">
      <c r="B22" s="113" t="b">
        <v>1</v>
      </c>
      <c r="C22" s="57" t="s">
        <v>369</v>
      </c>
      <c r="D22" s="57"/>
      <c r="E22" s="57"/>
      <c r="F22" s="57"/>
    </row>
    <row r="23" spans="2:6" x14ac:dyDescent="0.45">
      <c r="B23" s="113" t="b">
        <v>0</v>
      </c>
      <c r="C23" s="57" t="s">
        <v>370</v>
      </c>
      <c r="D23" s="57"/>
      <c r="E23" s="57"/>
      <c r="F23" s="57"/>
    </row>
    <row r="24" spans="2:6" x14ac:dyDescent="0.45">
      <c r="B24" s="113" t="b">
        <v>0</v>
      </c>
      <c r="C24" s="57" t="s">
        <v>371</v>
      </c>
      <c r="D24" s="57"/>
      <c r="E24" s="57"/>
      <c r="F24" s="57"/>
    </row>
    <row r="25" spans="2:6" x14ac:dyDescent="0.45">
      <c r="B25" s="113" t="b">
        <v>1</v>
      </c>
      <c r="C25" s="57" t="s">
        <v>372</v>
      </c>
      <c r="D25" s="57"/>
      <c r="E25" s="57"/>
      <c r="F25" s="57"/>
    </row>
    <row r="26" spans="2:6" x14ac:dyDescent="0.45">
      <c r="C26" s="115" t="s">
        <v>576</v>
      </c>
      <c r="D26" s="57"/>
      <c r="E26" s="57"/>
      <c r="F26" s="57"/>
    </row>
    <row r="27" spans="2:6" x14ac:dyDescent="0.45">
      <c r="C27" s="57"/>
      <c r="D27" s="57"/>
      <c r="E27" s="57"/>
      <c r="F27" s="57"/>
    </row>
    <row r="28" spans="2:6" x14ac:dyDescent="0.45">
      <c r="C28" s="57"/>
      <c r="D28" s="57"/>
      <c r="E28" s="57"/>
      <c r="F28" s="57"/>
    </row>
    <row r="29" spans="2:6" x14ac:dyDescent="0.45">
      <c r="C29" s="57"/>
      <c r="D29" s="57"/>
      <c r="E29" s="57"/>
      <c r="F29" s="57"/>
    </row>
    <row r="30" spans="2:6" x14ac:dyDescent="0.45">
      <c r="C30" s="57"/>
      <c r="D30" s="57"/>
      <c r="E30" s="57"/>
      <c r="F30" s="57"/>
    </row>
  </sheetData>
  <sheetProtection algorithmName="SHA-512" hashValue="HXb16FBokqs7nwC6uvuCSfnMaY0hzXCdidK4vd3u2DtQLxVVAcAz2JaHLkfK2WsYEB2XMJo5iNGz8TkvTmsW7A==" saltValue="rx7snsjEaBqHrRnAn44Imw==" spinCount="100000" sheet="1" formatRows="0" selectLockedCells="1"/>
  <mergeCells count="1">
    <mergeCell ref="B1:C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7">
    <tabColor theme="4" tint="0.59999389629810485"/>
  </sheetPr>
  <dimension ref="B1:O58"/>
  <sheetViews>
    <sheetView showGridLines="0" zoomScaleNormal="100" workbookViewId="0">
      <selection activeCell="D4" sqref="D4"/>
    </sheetView>
  </sheetViews>
  <sheetFormatPr defaultColWidth="9.1796875" defaultRowHeight="16.5" x14ac:dyDescent="0.45"/>
  <cols>
    <col min="1" max="1" width="9.1796875" style="52"/>
    <col min="2" max="2" width="21.54296875" style="52" customWidth="1"/>
    <col min="3" max="3" width="7.453125" style="52" customWidth="1"/>
    <col min="4" max="4" width="42" style="52" customWidth="1"/>
    <col min="5" max="5" width="67.7265625" style="52" customWidth="1"/>
    <col min="6" max="6" width="24.453125" style="52" bestFit="1" customWidth="1"/>
    <col min="7" max="7" width="43.81640625" style="52" customWidth="1"/>
    <col min="8" max="16384" width="9.1796875" style="52"/>
  </cols>
  <sheetData>
    <row r="1" spans="2:15" ht="25.5" customHeight="1" x14ac:dyDescent="0.45">
      <c r="B1" s="400" t="s">
        <v>471</v>
      </c>
      <c r="C1" s="400"/>
      <c r="D1" s="400"/>
      <c r="E1" s="400"/>
      <c r="F1" s="400"/>
      <c r="G1" s="400"/>
    </row>
    <row r="2" spans="2:15" ht="95.25" customHeight="1" x14ac:dyDescent="0.45">
      <c r="B2" s="399" t="s">
        <v>473</v>
      </c>
      <c r="C2" s="399"/>
      <c r="D2" s="399"/>
      <c r="E2" s="399"/>
      <c r="F2" s="399"/>
      <c r="G2" s="399"/>
    </row>
    <row r="3" spans="2:15" x14ac:dyDescent="0.45">
      <c r="B3" s="120" t="s">
        <v>14</v>
      </c>
      <c r="C3" s="120" t="s">
        <v>31</v>
      </c>
      <c r="D3" s="120" t="s">
        <v>470</v>
      </c>
      <c r="E3" s="120" t="s">
        <v>32</v>
      </c>
      <c r="F3" s="120" t="s">
        <v>33</v>
      </c>
      <c r="G3" s="121" t="s">
        <v>356</v>
      </c>
    </row>
    <row r="4" spans="2:15" ht="17.25" customHeight="1" x14ac:dyDescent="0.45">
      <c r="B4" s="396" t="str">
        <f>'Allocation Sheet'!C7</f>
        <v>ALAMEDA</v>
      </c>
      <c r="C4" s="122">
        <v>1</v>
      </c>
      <c r="D4" s="66" t="s">
        <v>549</v>
      </c>
      <c r="E4" s="66" t="s">
        <v>554</v>
      </c>
      <c r="F4" s="66" t="s">
        <v>571</v>
      </c>
      <c r="G4" s="66" t="s">
        <v>570</v>
      </c>
    </row>
    <row r="5" spans="2:15" ht="17.5" x14ac:dyDescent="0.45">
      <c r="B5" s="397"/>
      <c r="C5" s="122">
        <v>2</v>
      </c>
      <c r="D5" s="66" t="s">
        <v>550</v>
      </c>
      <c r="E5" s="66" t="s">
        <v>555</v>
      </c>
      <c r="F5" s="66" t="s">
        <v>556</v>
      </c>
      <c r="G5" s="66" t="s">
        <v>569</v>
      </c>
    </row>
    <row r="6" spans="2:15" ht="17.5" x14ac:dyDescent="0.45">
      <c r="B6" s="397"/>
      <c r="C6" s="122">
        <v>3</v>
      </c>
      <c r="D6" s="66" t="s">
        <v>551</v>
      </c>
      <c r="E6" s="66" t="s">
        <v>557</v>
      </c>
      <c r="F6" s="66" t="s">
        <v>558</v>
      </c>
      <c r="G6" s="66" t="s">
        <v>559</v>
      </c>
    </row>
    <row r="7" spans="2:15" ht="17.5" x14ac:dyDescent="0.45">
      <c r="B7" s="397"/>
      <c r="C7" s="122">
        <v>4</v>
      </c>
      <c r="D7" s="66" t="s">
        <v>544</v>
      </c>
      <c r="E7" s="66" t="s">
        <v>560</v>
      </c>
      <c r="F7" s="66" t="s">
        <v>561</v>
      </c>
      <c r="G7" s="66" t="s">
        <v>562</v>
      </c>
    </row>
    <row r="8" spans="2:15" ht="17.5" x14ac:dyDescent="0.45">
      <c r="B8" s="397"/>
      <c r="C8" s="122">
        <v>5</v>
      </c>
      <c r="D8" s="66" t="s">
        <v>552</v>
      </c>
      <c r="E8" s="66" t="s">
        <v>564</v>
      </c>
      <c r="F8" s="66" t="s">
        <v>565</v>
      </c>
      <c r="G8" s="66" t="s">
        <v>563</v>
      </c>
    </row>
    <row r="9" spans="2:15" ht="17.5" x14ac:dyDescent="0.45">
      <c r="B9" s="397"/>
      <c r="C9" s="122">
        <v>6</v>
      </c>
      <c r="D9" s="66" t="s">
        <v>553</v>
      </c>
      <c r="E9" s="66" t="s">
        <v>567</v>
      </c>
      <c r="F9" s="66" t="s">
        <v>568</v>
      </c>
      <c r="G9" s="66" t="s">
        <v>566</v>
      </c>
    </row>
    <row r="10" spans="2:15" ht="17.5" x14ac:dyDescent="0.45">
      <c r="B10" s="397"/>
      <c r="C10" s="122">
        <v>7</v>
      </c>
      <c r="D10" s="66"/>
      <c r="E10" s="66"/>
      <c r="F10" s="66"/>
      <c r="G10" s="66"/>
    </row>
    <row r="11" spans="2:15" ht="17.5" x14ac:dyDescent="0.45">
      <c r="B11" s="397"/>
      <c r="C11" s="122">
        <v>8</v>
      </c>
      <c r="D11" s="66"/>
      <c r="E11" s="66"/>
      <c r="F11" s="66"/>
      <c r="G11" s="66"/>
    </row>
    <row r="12" spans="2:15" ht="17.5" x14ac:dyDescent="0.45">
      <c r="B12" s="397"/>
      <c r="C12" s="122">
        <v>9</v>
      </c>
      <c r="D12" s="66"/>
      <c r="E12" s="66"/>
      <c r="F12" s="66"/>
      <c r="G12" s="66"/>
    </row>
    <row r="13" spans="2:15" ht="17.5" x14ac:dyDescent="0.45">
      <c r="B13" s="397"/>
      <c r="C13" s="122">
        <v>10</v>
      </c>
      <c r="D13" s="66"/>
      <c r="E13" s="66"/>
      <c r="F13" s="66"/>
      <c r="G13" s="66"/>
    </row>
    <row r="14" spans="2:15" ht="17.5" x14ac:dyDescent="0.45">
      <c r="B14" s="397"/>
      <c r="C14" s="122">
        <v>11</v>
      </c>
      <c r="D14" s="66"/>
      <c r="E14" s="66"/>
      <c r="F14" s="66"/>
      <c r="G14" s="66"/>
    </row>
    <row r="15" spans="2:15" ht="17.5" x14ac:dyDescent="0.45">
      <c r="B15" s="397"/>
      <c r="C15" s="122">
        <v>12</v>
      </c>
      <c r="D15" s="66"/>
      <c r="E15" s="66"/>
      <c r="F15" s="66"/>
      <c r="G15" s="66"/>
      <c r="O15" s="67"/>
    </row>
    <row r="16" spans="2:15" ht="17.5" x14ac:dyDescent="0.45">
      <c r="B16" s="397"/>
      <c r="C16" s="122">
        <v>13</v>
      </c>
      <c r="D16" s="66"/>
      <c r="E16" s="66"/>
      <c r="F16" s="66"/>
      <c r="G16" s="66"/>
    </row>
    <row r="17" spans="2:7" ht="17.5" x14ac:dyDescent="0.45">
      <c r="B17" s="397"/>
      <c r="C17" s="122">
        <v>14</v>
      </c>
      <c r="D17" s="66"/>
      <c r="E17" s="66"/>
      <c r="F17" s="66"/>
      <c r="G17" s="66"/>
    </row>
    <row r="18" spans="2:7" ht="17.5" x14ac:dyDescent="0.45">
      <c r="B18" s="398"/>
      <c r="C18" s="122">
        <v>15</v>
      </c>
      <c r="D18" s="66"/>
      <c r="E18" s="66"/>
      <c r="F18" s="66"/>
      <c r="G18" s="66"/>
    </row>
    <row r="19" spans="2:7" ht="17.5" x14ac:dyDescent="0.45">
      <c r="C19" s="122">
        <v>16</v>
      </c>
      <c r="D19" s="66"/>
      <c r="E19" s="66"/>
      <c r="F19" s="66"/>
      <c r="G19" s="66"/>
    </row>
    <row r="20" spans="2:7" ht="17.5" x14ac:dyDescent="0.45">
      <c r="C20" s="122">
        <v>17</v>
      </c>
      <c r="D20" s="66"/>
      <c r="E20" s="66"/>
      <c r="F20" s="66"/>
      <c r="G20" s="66"/>
    </row>
    <row r="21" spans="2:7" ht="17.5" x14ac:dyDescent="0.45">
      <c r="C21" s="122">
        <v>18</v>
      </c>
      <c r="D21" s="66"/>
      <c r="E21" s="66"/>
      <c r="F21" s="66"/>
      <c r="G21" s="66"/>
    </row>
    <row r="22" spans="2:7" ht="17.5" x14ac:dyDescent="0.45">
      <c r="C22" s="122">
        <v>19</v>
      </c>
      <c r="D22" s="66"/>
      <c r="E22" s="66"/>
      <c r="F22" s="66"/>
      <c r="G22" s="66"/>
    </row>
    <row r="23" spans="2:7" ht="17.5" x14ac:dyDescent="0.45">
      <c r="C23" s="122">
        <v>20</v>
      </c>
      <c r="D23" s="66"/>
      <c r="E23" s="66"/>
      <c r="F23" s="66"/>
      <c r="G23" s="66"/>
    </row>
    <row r="24" spans="2:7" ht="17.5" x14ac:dyDescent="0.45">
      <c r="C24" s="122">
        <v>21</v>
      </c>
      <c r="D24" s="66"/>
      <c r="E24" s="66"/>
      <c r="F24" s="66"/>
      <c r="G24" s="66"/>
    </row>
    <row r="25" spans="2:7" ht="17.5" x14ac:dyDescent="0.45">
      <c r="C25" s="122">
        <v>22</v>
      </c>
      <c r="D25" s="66"/>
      <c r="E25" s="66"/>
      <c r="F25" s="66"/>
      <c r="G25" s="66"/>
    </row>
    <row r="26" spans="2:7" ht="17.5" x14ac:dyDescent="0.45">
      <c r="C26" s="122">
        <v>23</v>
      </c>
      <c r="D26" s="66"/>
      <c r="E26" s="66"/>
      <c r="F26" s="66"/>
      <c r="G26" s="66"/>
    </row>
    <row r="27" spans="2:7" ht="17.5" x14ac:dyDescent="0.45">
      <c r="C27" s="122">
        <v>24</v>
      </c>
      <c r="D27" s="66"/>
      <c r="E27" s="66"/>
      <c r="F27" s="66"/>
      <c r="G27" s="66"/>
    </row>
    <row r="28" spans="2:7" ht="17.5" x14ac:dyDescent="0.45">
      <c r="C28" s="122">
        <v>25</v>
      </c>
      <c r="D28" s="66"/>
      <c r="E28" s="66"/>
      <c r="F28" s="66"/>
      <c r="G28" s="66"/>
    </row>
    <row r="29" spans="2:7" ht="17.5" x14ac:dyDescent="0.45">
      <c r="C29" s="122">
        <v>26</v>
      </c>
      <c r="D29" s="66"/>
      <c r="E29" s="66"/>
      <c r="F29" s="66"/>
      <c r="G29" s="66"/>
    </row>
    <row r="30" spans="2:7" ht="17.5" x14ac:dyDescent="0.45">
      <c r="C30" s="122">
        <v>27</v>
      </c>
      <c r="D30" s="66"/>
      <c r="E30" s="66"/>
      <c r="F30" s="66"/>
      <c r="G30" s="66"/>
    </row>
    <row r="31" spans="2:7" ht="17.5" x14ac:dyDescent="0.45">
      <c r="C31" s="122">
        <v>28</v>
      </c>
      <c r="D31" s="66"/>
      <c r="E31" s="66"/>
      <c r="F31" s="66"/>
      <c r="G31" s="66"/>
    </row>
    <row r="32" spans="2:7" ht="17.5" x14ac:dyDescent="0.45">
      <c r="C32" s="122">
        <v>29</v>
      </c>
      <c r="D32" s="66"/>
      <c r="E32" s="66"/>
      <c r="F32" s="66"/>
      <c r="G32" s="66"/>
    </row>
    <row r="33" spans="3:7" ht="17.5" x14ac:dyDescent="0.45">
      <c r="C33" s="122">
        <v>30</v>
      </c>
      <c r="D33" s="66"/>
      <c r="E33" s="66"/>
      <c r="F33" s="66"/>
      <c r="G33" s="66"/>
    </row>
    <row r="34" spans="3:7" ht="17.5" x14ac:dyDescent="0.45">
      <c r="C34" s="122">
        <v>31</v>
      </c>
      <c r="D34" s="66"/>
      <c r="E34" s="66"/>
      <c r="F34" s="66"/>
      <c r="G34" s="66"/>
    </row>
    <row r="35" spans="3:7" ht="17.5" x14ac:dyDescent="0.45">
      <c r="C35" s="122">
        <v>32</v>
      </c>
      <c r="D35" s="66"/>
      <c r="E35" s="66"/>
      <c r="F35" s="66"/>
      <c r="G35" s="66"/>
    </row>
    <row r="36" spans="3:7" ht="17.5" x14ac:dyDescent="0.45">
      <c r="C36" s="122">
        <v>33</v>
      </c>
      <c r="D36" s="66"/>
      <c r="E36" s="66"/>
      <c r="F36" s="66"/>
      <c r="G36" s="66"/>
    </row>
    <row r="37" spans="3:7" ht="17.5" x14ac:dyDescent="0.45">
      <c r="C37" s="122">
        <v>34</v>
      </c>
      <c r="D37" s="66"/>
      <c r="E37" s="66"/>
      <c r="F37" s="66"/>
      <c r="G37" s="66"/>
    </row>
    <row r="38" spans="3:7" ht="17.5" x14ac:dyDescent="0.45">
      <c r="C38" s="122">
        <v>35</v>
      </c>
      <c r="D38" s="66"/>
      <c r="E38" s="66"/>
      <c r="F38" s="66"/>
      <c r="G38" s="66"/>
    </row>
    <row r="39" spans="3:7" ht="17.5" x14ac:dyDescent="0.45">
      <c r="C39" s="122">
        <v>36</v>
      </c>
      <c r="D39" s="66"/>
      <c r="E39" s="66"/>
      <c r="F39" s="66"/>
      <c r="G39" s="66"/>
    </row>
    <row r="40" spans="3:7" ht="17.5" x14ac:dyDescent="0.45">
      <c r="C40" s="122">
        <v>37</v>
      </c>
      <c r="D40" s="66"/>
      <c r="E40" s="66"/>
      <c r="F40" s="66"/>
      <c r="G40" s="66"/>
    </row>
    <row r="41" spans="3:7" ht="17.5" x14ac:dyDescent="0.45">
      <c r="C41" s="122">
        <v>38</v>
      </c>
      <c r="D41" s="66"/>
      <c r="E41" s="66"/>
      <c r="F41" s="66"/>
      <c r="G41" s="66"/>
    </row>
    <row r="42" spans="3:7" ht="17.5" x14ac:dyDescent="0.45">
      <c r="C42" s="122">
        <v>39</v>
      </c>
      <c r="D42" s="66"/>
      <c r="E42" s="66"/>
      <c r="F42" s="66"/>
      <c r="G42" s="66"/>
    </row>
    <row r="43" spans="3:7" ht="17.5" x14ac:dyDescent="0.45">
      <c r="C43" s="122">
        <v>40</v>
      </c>
      <c r="D43" s="66"/>
      <c r="E43" s="66"/>
      <c r="F43" s="66"/>
      <c r="G43" s="66"/>
    </row>
    <row r="44" spans="3:7" ht="17.5" x14ac:dyDescent="0.45">
      <c r="C44" s="122">
        <v>41</v>
      </c>
      <c r="D44" s="66"/>
      <c r="E44" s="66"/>
      <c r="F44" s="66"/>
      <c r="G44" s="66"/>
    </row>
    <row r="45" spans="3:7" ht="17.5" x14ac:dyDescent="0.45">
      <c r="C45" s="122">
        <v>42</v>
      </c>
      <c r="D45" s="66"/>
      <c r="E45" s="66"/>
      <c r="F45" s="66"/>
      <c r="G45" s="66"/>
    </row>
    <row r="46" spans="3:7" ht="17.5" x14ac:dyDescent="0.45">
      <c r="C46" s="122">
        <v>43</v>
      </c>
      <c r="D46" s="66"/>
      <c r="E46" s="66"/>
      <c r="F46" s="66"/>
      <c r="G46" s="66"/>
    </row>
    <row r="47" spans="3:7" ht="17.5" x14ac:dyDescent="0.45">
      <c r="C47" s="122">
        <v>44</v>
      </c>
      <c r="D47" s="66"/>
      <c r="E47" s="66"/>
      <c r="F47" s="66"/>
      <c r="G47" s="66"/>
    </row>
    <row r="48" spans="3:7" ht="17.5" x14ac:dyDescent="0.45">
      <c r="C48" s="122">
        <v>45</v>
      </c>
      <c r="D48" s="66"/>
      <c r="E48" s="66"/>
      <c r="F48" s="66"/>
      <c r="G48" s="66"/>
    </row>
    <row r="49" spans="3:7" ht="17.5" x14ac:dyDescent="0.45">
      <c r="C49" s="122">
        <v>46</v>
      </c>
      <c r="D49" s="66"/>
      <c r="E49" s="66"/>
      <c r="F49" s="66"/>
      <c r="G49" s="66"/>
    </row>
    <row r="50" spans="3:7" ht="17.5" x14ac:dyDescent="0.45">
      <c r="C50" s="122">
        <v>47</v>
      </c>
      <c r="D50" s="66"/>
      <c r="E50" s="66"/>
      <c r="F50" s="66"/>
      <c r="G50" s="66"/>
    </row>
    <row r="51" spans="3:7" ht="17.5" x14ac:dyDescent="0.45">
      <c r="C51" s="122">
        <v>48</v>
      </c>
      <c r="D51" s="66"/>
      <c r="E51" s="66"/>
      <c r="F51" s="66"/>
      <c r="G51" s="66"/>
    </row>
    <row r="52" spans="3:7" ht="17.5" x14ac:dyDescent="0.45">
      <c r="C52" s="122">
        <v>49</v>
      </c>
      <c r="D52" s="66"/>
      <c r="E52" s="66"/>
      <c r="F52" s="66"/>
      <c r="G52" s="66"/>
    </row>
    <row r="53" spans="3:7" ht="17.5" x14ac:dyDescent="0.45">
      <c r="C53" s="122">
        <v>50</v>
      </c>
      <c r="D53" s="66"/>
      <c r="E53" s="66"/>
      <c r="F53" s="66"/>
      <c r="G53" s="66"/>
    </row>
    <row r="54" spans="3:7" ht="17.5" x14ac:dyDescent="0.45">
      <c r="C54" s="122">
        <v>51</v>
      </c>
      <c r="D54" s="66"/>
      <c r="E54" s="66"/>
      <c r="F54" s="66"/>
      <c r="G54" s="66"/>
    </row>
    <row r="55" spans="3:7" ht="17.5" x14ac:dyDescent="0.45">
      <c r="C55" s="122">
        <v>52</v>
      </c>
      <c r="D55" s="66"/>
      <c r="E55" s="66"/>
      <c r="F55" s="66"/>
      <c r="G55" s="66"/>
    </row>
    <row r="56" spans="3:7" ht="17.5" x14ac:dyDescent="0.45">
      <c r="C56" s="122">
        <v>53</v>
      </c>
      <c r="D56" s="66"/>
      <c r="E56" s="66"/>
      <c r="F56" s="66"/>
      <c r="G56" s="66"/>
    </row>
    <row r="57" spans="3:7" ht="17.5" x14ac:dyDescent="0.45">
      <c r="C57" s="122">
        <v>54</v>
      </c>
      <c r="D57" s="66"/>
      <c r="E57" s="66"/>
      <c r="F57" s="66"/>
      <c r="G57" s="66"/>
    </row>
    <row r="58" spans="3:7" ht="17.5" x14ac:dyDescent="0.45">
      <c r="C58" s="122">
        <v>55</v>
      </c>
      <c r="D58" s="66"/>
      <c r="E58" s="66"/>
      <c r="F58" s="66"/>
      <c r="G58" s="66"/>
    </row>
  </sheetData>
  <sheetProtection algorithmName="SHA-512" hashValue="rKd9EgoJtuMOw4CEyeehV6e4aupQDf+y6fMLsmgW9z5yf6yJ56h7UvMhpz593gEjkmUhTLMo2GeRYpZATsFe2w==" saltValue="NRouTvFb1AgHZhR7maR8wg==" spinCount="100000" sheet="1" objects="1" scenarios="1" formatRows="0" selectLockedCells="1"/>
  <mergeCells count="3">
    <mergeCell ref="B4:B18"/>
    <mergeCell ref="B2:G2"/>
    <mergeCell ref="B1:G1"/>
  </mergeCells>
  <pageMargins left="0.7" right="0.7" top="0.75" bottom="0.75" header="0.3" footer="0.3"/>
  <pageSetup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E w G A A B Q S w M E F A A C A A g A I p l Z V / Z f 4 u 6 k A A A A 9 w A A A B I A H A B D b 2 5 m a W c v U G F j a 2 F n Z S 5 4 b W w g o h g A K K A U A A A A A A A A A A A A A A A A A A A A A A A A A A A A h Y + 9 D o I w G E V f h X S n f z g Y 8 l E G V 0 l M i M a 1 K R U b o R h a L O / m 4 C P 5 C m I U d X O 8 5 5 7 h 3 v v 1 B v n Y N t F F 9 8 5 0 N k M M U x R p q 7 r K 2 D p D g z / E S 5 Q L 2 E h 1 k r W O J t m 6 d H R V h o 7 e n 1 N C Q g g 4 J L j r a 8 I p Z W R f r E t 1 1 K 1 E H 9 n 8 l 2 N j n Z d W a S R g 9 x o j O G Z s g T n n C a Z A Z g q F s V + D T 4 O f 7 Q + E 1 d D 4 o d d C 2 3 h b A p k j k P c J 8 Q B Q S w M E F A A C A A g A I p l Z V 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C K Z W V c 2 H g V h R g M A A A 4 L A A A T A B w A R m 9 y b X V s Y X M v U 2 V j d G l v b j E u b S C i G A A o o B Q A A A A A A A A A A A A A A A A A A A A A A A A A A A D t V m 1 r G z k Q / h 7 I f x h c D m y w T b N x 0 7 u W f P B r k l 5 D 0 q 7 T E r K h y N p J r K t W W i R t Y x P y 3 2 + k t Z N N v S 0 9 O N p S K r B 3 G Y 1 G z z y a e b Q W u R N a Q V w + d 1 5 u b 2 1 v 2 T k z m M K T x l h x q W 1 h E H o f + t c G M U P l b A P 2 Q a L b 3 g I a s S 4 M R 7 J M h M T u U C v n X Z q N N y + S q A s n O R r m A 1 s Y G K b 4 P B k e H M f J 8 e H g I I k n 5 x A 9 j Z 5 2 6 G 8 n O c t T 5 m j T i T a Z h V O j / y F E E F w 6 N N 3 P c y l 4 C P V g r I f X z d O r R m t 7 S 6 g q w m 9 J D J p R 6 x d I b s p m E i G C F Y b d T t S r z 2 q 8 4 C i 7 7 7 X 5 O N P 6 Y / O z J J M k n V u h n G H 0 w m 0 y j E f + d 2 B 0 k d v k e R c m m B I B E g 4 o e X f P Q d y n 9 H 0 U w 7 i j V b p Q b r n m o 9 e J 9 m A m U C n B 5 G o O R p q i 9 w e Q + m d w j D r R L g T g 4 M M R U B h A X 0 r N V 3 x 3 6 E Q U k 9 2 F t I t G q w 2 q k L I N z h T Y a p d J 1 t L w I Z 4 j O k 9 G y c H t x Z H D b L + W s f b f Q q X 7 j X L F 5 d 3 F i D l 2 e R + c z j D T / k g P k R E L o S d C l O 5 q Z m V v f g 1 H G y 5 W 3 p R b z J l k x u 7 7 J C 4 f s h j O m b q m f a b L H B 8 2 m R L X 9 o q q a a h l k S k / 6 b f a Q N W + v W 2 M M G f G + e o B f e V n p J v D k G q F m t 5 8 E h w t / B 6 V M V 7 M x U w 4 G D x p y q t W 5 d Q q F f i j M f 4 U 4 4 Q 7 P U P j 6 Y l K r h y p 3 I 1 I s c p U X G Q Z M 0 s q d k d V C g 4 X 7 q 4 N t 4 2 y c q O 1 n a l l x b x b b + 7 V m 5 / V m / f q z c / r z X / W m / + q m u 8 q y v t Z a 1 Y l O H T 3 z v e T 3 O E Z C e J a c u F M C d L d 8 f H p 6 5 P z 8 R g m J 6 9 H 4 7 d J 7 D A n v A K T + I w E u n J A A 4 o X E H 9 F T c u M S t n a U M 9 y 8 v 8 S z O p W 3 0 c g y 2 t o o 0 C n 2 h E z I 2 G 5 Q U 8 U F X G o 8 k m h U l o I R 8 r t 9 b o + c s X 9 1 O A n O k t y L z s C X a d v q S O + 6 I + G L j J 6 2 3 B / V I v 9 V E u 0 3 G s 4 U 2 n w P d c F 6 f j U I C u 1 f Q 3 r 0 b p y k 3 C H f g H 2 s z / g 8 O g d j I / i 0 L Q 3 V F D U v p m n J G w D T a K d F z J 8 v z A L 5 E + 3 i A t x 2 X 0 R v f Q 7 A i 5 y V K l w 9 N F i g c g H N x c 2 e J V h b 4 S U Q A 1 S 0 P s j X g O 4 S j h g n G u T C n U t l 6 1 1 T q r I S G 0 C 6 F d M F X 6 Z V x 4 4 1 b m H R 8 s 2 s / u P P f w v U E s B A i 0 A F A A C A A g A I p l Z V / Z f 4 u 6 k A A A A 9 w A A A B I A A A A A A A A A A A A A A A A A A A A A A E N v b m Z p Z y 9 Q Y W N r Y W d l L n h t b F B L A Q I t A B Q A A g A I A C K Z W V c P y u m r p A A A A O k A A A A T A A A A A A A A A A A A A A A A A P A A A A B b Q 2 9 u d G V u d F 9 U e X B l c 1 0 u e G 1 s U E s B A i 0 A F A A C A A g A I p l Z V z Y e B W F G A w A A D g s A A B M A A A A A A A A A A A A A A A A A 4 Q E A A E Z v c m 1 1 b G F z L 1 N l Y 3 R p b 2 4 x L m 1 Q S w U G A A A A A A M A A w D C A A A A d A U 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n z A A A A A A A A B 9 M A 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R W 5 j b G 9 z d X J l J T I w N F 9 B Z 3 J l Z W 1 l b n R z P C 9 J d G V t U G F 0 a D 4 8 L 0 l 0 Z W 1 M b 2 N h d G l v b j 4 8 U 3 R h Y m x l R W 5 0 c m l l c z 4 8 R W 5 0 c n k g V H l w Z T 0 i S X N Q c m l 2 Y X R l I i B W Y W x 1 Z T 0 i b D A i I C 8 + P E V u d H J 5 I F R 5 c G U 9 I k J 1 Z m Z l c k 5 l e H R S Z W Z y Z X N o I i B W Y W x 1 Z T 0 i b D E i I C 8 + P E V u d H J 5 I F R 5 c G U 9 I l J l c 3 V s d F R 5 c G U i I F Z h b H V l P S J z R X h j Z X B 0 a W 9 u I i A v P j x F b n R y e S B U e X B l P S J O Y W 1 l V X B k Y X R l Z E F m d G V y R m l s b C 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R m l s b G V k Q 2 9 t c G x l d G V S Z X N 1 b H R U b 1 d v c m t z a G V l d C I g V m F s d W U 9 I m w w I i A v P j x F b n R y e S B U e X B l P S J S Z W N v d m V y e V R h c m d l d F N o Z W V 0 I i B W Y W x 1 Z T 0 i c 1 N o Z W V 0 M y I g L z 4 8 R W 5 0 c n k g V H l w Z T 0 i U m V j b 3 Z l c n l U Y X J n Z X R D b 2 x 1 b W 4 i I F Z h b H V l P S J s M S I g L z 4 8 R W 5 0 c n k g V H l w Z T 0 i U m V j b 3 Z l c n l U Y X J n Z X R S b 3 c i I F Z h b H V l P S J s M S I g L z 4 8 R W 5 0 c n k g V H l w Z T 0 i R m l s b F N 0 Y X R 1 c y I g V m F s d W U 9 I n N X Y W l 0 a W 5 n R m 9 y R X h j Z W x S Z W Z y Z X N o I i A v P j x F b n R y e S B U e X B l P S J G a W x s T G F z d F V w Z G F 0 Z W Q i I F Z h b H V l P S J k M j A x O S 0 x M i 0 w O V Q y M D o y O T o 1 M i 4 0 M z A x M T M 2 W i I g L z 4 8 R W 5 0 c n k g V H l w Z T 0 i R m l s b E V y c m 9 y Q 2 9 1 b n Q i I F Z h b H V l P S J s M C I g L z 4 8 R W 5 0 c n k g V H l w Z T 0 i R m l s b E V y c m 9 y Q 2 9 k Z S I g V m F s d W U 9 I n N V b m t u b 3 d u I i A v P j x F b n R y e S B U e X B l P S J G a W x s Q 2 9 1 b n Q i I F Z h b H V l P S J s M S I g L z 4 8 R W 5 0 c n k g V H l w Z T 0 i Q W R k Z W R U b 0 R h d G F N b 2 R l b C I g V m F s d W U 9 I m w w I i A v P j w v U 3 R h Y m x l R W 5 0 c m l l c z 4 8 L 0 l 0 Z W 0 + P E l 0 Z W 0 + P E l 0 Z W 1 M b 2 N h d G l v b j 4 8 S X R l b V R 5 c G U + R m 9 y b X V s Y T w v S X R l b V R 5 c G U + P E l 0 Z W 1 Q Y X R o P l N l Y 3 R p b 2 4 x L 0 V u Y 2 x v c 3 V y Z S U y M D R f Q W d y Z W V t Z W 5 0 c y 9 T b 3 V y Y 2 U 8 L 0 l 0 Z W 1 Q Y X R o P j w v S X R l b U x v Y 2 F 0 a W 9 u P j x T d G F i b G V F b n R y a W V z I C 8 + P C 9 J d G V t P j x J d G V t P j x J d G V t T G 9 j Y X R p b 2 4 + P E l 0 Z W 1 U e X B l P k Z v c m 1 1 b G E 8 L 0 l 0 Z W 1 U e X B l P j x J d G V t U G F 0 a D 5 T Z W N 0 a W 9 u M S 9 F b m N s b 3 N 1 c m U l M j A 0 X 0 F n c m V l b W V u d H M l M j A o M i k 8 L 0 l 0 Z W 1 Q Y X R o P j w v S X R l b U x v Y 2 F 0 a W 9 u P j x T d G F i b G V F b n R y a W V z P j x F b n R y e S B U e X B l P S J J c 1 B y a X Z h d G U i I F Z h b H V l P S J s M C I g L z 4 8 R W 5 0 c n k g V H l w Z T 0 i Q n V m Z m V y T m V 4 d F J l Z n J l c 2 g i I F Z h b H V l P S J s M S I g L z 4 8 R W 5 0 c n k g V H l w Z T 0 i U m V z d W x 0 V H l w Z S I g V m F s d W U 9 I n N F e G N l c H R p b 2 4 i I C 8 + P E V u d H J 5 I F R 5 c G U 9 I k 5 h b W V V c G R h d G V k Q W Z 0 Z X J G a W x s I i B W Y W x 1 Z T 0 i b D A i I C 8 + P E V u d H J 5 I F R 5 c G U 9 I k 5 h d m l n Y X R p b 2 5 T d G V w T m F t Z S I g V m F s d W U 9 I n N O Y X Z p Z 2 F 0 a W 9 u I i A v P j x F b n R y e S B U e X B l P S J G a W x s R W 5 h Y m x l Z C I g V m F s d W U 9 I m w w I i A v P j x F b n R y e S B U e X B l P S J G a W x s T 2 J q Z W N 0 V H l w Z S I g V m F s d W U 9 I n N D b 2 5 u Z W N 0 a W 9 u T 2 5 s e S I g L z 4 8 R W 5 0 c n k g V H l w Z T 0 i R m l s b F R v R G F 0 Y U 1 v Z G V s R W 5 h Y m x l Z C I g V m F s d W U 9 I m w x I i A v P j x F b n R y e S B U e X B l P S J G a W x s Z W R D b 2 1 w b G V 0 Z V J l c 3 V s d F R v V 2 9 y a 3 N o Z W V 0 I i B W Y W x 1 Z T 0 i b D A i I C 8 + P E V u d H J 5 I F R 5 c G U 9 I l J l Y 2 9 2 Z X J 5 V G F y Z 2 V 0 U m 9 3 I i B W Y W x 1 Z T 0 i b D E i I C 8 + P E V u d H J 5 I F R 5 c G U 9 I l J l Y 2 9 2 Z X J 5 V G F y Z 2 V 0 Q 2 9 s d W 1 u I i B W Y W x 1 Z T 0 i b D E i I C 8 + P E V u d H J 5 I F R 5 c G U 9 I l J l Y 2 9 2 Z X J 5 V G F y Z 2 V 0 U 2 h l Z X Q i I F Z h b H V l P S J z U 2 h l Z X Q 3 I i A v P j x F b n R y e S B U e X B l P S J B Z G R l Z F R v R G F 0 Y U 1 v Z G V s I i B W Y W x 1 Z T 0 i b D E i I C 8 + P E V u d H J 5 I F R 5 c G U 9 I k Z p b G x D b 3 V u d C I g V m F s d W U 9 I m w x I i A v P j x F b n R y e S B U e X B l P S J G a W x s R X J y b 3 J D b 2 R l I i B W Y W x 1 Z T 0 i c 1 V u a 2 5 v d 2 4 i I C 8 + P E V u d H J 5 I F R 5 c G U 9 I k Z p b G x F c n J v c k N v d W 5 0 I i B W Y W x 1 Z T 0 i b D A i I C 8 + P E V u d H J 5 I F R 5 c G U 9 I k Z p b G x M Y X N 0 V X B k Y X R l Z C I g V m F s d W U 9 I m Q y M D E 5 L T E y L T A 5 V D I w O j M 3 O j M 4 L j c 4 M T E x M D F a I i A v P j x F b n R y e S B U e X B l P S J G a W x s Q 2 9 s d W 1 u V H l w Z X M i I F Z h b H V l P S J z R U E 9 P S I g L z 4 8 R W 5 0 c n k g V H l w Z T 0 i R m l s b E N v b H V t b k 5 h b W V z I i B W Y W x 1 Z T 0 i c 1 s m c X V v d D t F b m N s b 3 N 1 c m U g N F 9 B Z 3 J l Z W 1 l b n R z I C g y K S Z x d W 9 0 O 1 0 i I C 8 + P E V u d H J 5 I F R 5 c G U 9 I k Z p b G x T d G F 0 d X M i I F Z h b H V l P S J z Q 2 9 t c G x l d G U i I C 8 + P E V u d H J 5 I F R 5 c G U 9 I l J l b G F 0 a W 9 u c 2 h p c E l u Z m 9 D b 2 5 0 Y W l u Z X I i I F Z h b H V l P S J z e y Z x d W 9 0 O 2 N v b H V t b k N v d W 5 0 J n F 1 b 3 Q 7 O j E s J n F 1 b 3 Q 7 a 2 V 5 Q 2 9 s d W 1 u T m F t Z X M m c X V v d D s 6 W 1 0 s J n F 1 b 3 Q 7 c X V l c n l S Z W x h d G l v b n N o a X B z J n F 1 b 3 Q 7 O l t d L C Z x d W 9 0 O 2 N v b H V t b k l k Z W 5 0 a X R p Z X M m c X V v d D s 6 W y Z x d W 9 0 O 1 N l Y 3 R p b 2 4 x L 0 V u Y 2 x v c 3 V y Z S A 0 X 0 F n c m V l b W V u d H M g K D I p L 0 F 1 d G 9 S Z W 1 v d m V k Q 2 9 s d W 1 u c z E u e 0 V u Y 2 x v c 3 V y Z S A 0 X 0 F n c m V l b W V u d H M g K D I p L D B 9 J n F 1 b 3 Q 7 X S w m c X V v d D t D b 2 x 1 b W 5 D b 3 V u d C Z x d W 9 0 O z o x L C Z x d W 9 0 O 0 t l e U N v b H V t b k 5 h b W V z J n F 1 b 3 Q 7 O l t d L C Z x d W 9 0 O 0 N v b H V t b k l k Z W 5 0 a X R p Z X M m c X V v d D s 6 W y Z x d W 9 0 O 1 N l Y 3 R p b 2 4 x L 0 V u Y 2 x v c 3 V y Z S A 0 X 0 F n c m V l b W V u d H M g K D I p L 0 F 1 d G 9 S Z W 1 v d m V k Q 2 9 s d W 1 u c z E u e 0 V u Y 2 x v c 3 V y Z S A 0 X 0 F n c m V l b W V u d H M g K D I p L D B 9 J n F 1 b 3 Q 7 X S w m c X V v d D t S Z W x h d G l v b n N o a X B J b m Z v J n F 1 b 3 Q 7 O l t d f S I g L z 4 8 L 1 N 0 Y W J s Z U V u d H J p Z X M + P C 9 J d G V t P j x J d G V t P j x J d G V t T G 9 j Y X R p b 2 4 + P E l 0 Z W 1 U e X B l P k Z v c m 1 1 b G E 8 L 0 l 0 Z W 1 U e X B l P j x J d G V t U G F 0 a D 5 T Z W N 0 a W 9 u M S 9 F b m N s b 3 N 1 c m U l M j A 0 X 0 F n c m V l b W V u d H M l M j A o M i k v U 2 9 1 c m N l P C 9 J d G V t U G F 0 a D 4 8 L 0 l 0 Z W 1 M b 2 N h d G l v b j 4 8 U 3 R h Y m x l R W 5 0 c m l l c y A v P j w v S X R l b T 4 8 S X R l b T 4 8 S X R l b U x v Y 2 F 0 a W 9 u P j x J d G V t V H l w Z T 5 G b 3 J t d W x h P C 9 J d G V t V H l w Z T 4 8 S X R l b V B h d G g + U 2 V j d G l v b j E v V G F i b G U l M j A y J T I w U 0 Z Z J T I w M j A y M y 0 y N D 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Y 0 I i A v P j x F b n R y e S B U e X B l P S J G a W x s R X J y b 3 J D b 2 R l I i B W Y W x 1 Z T 0 i c 1 V u a 2 5 v d 2 4 i I C 8 + P E V u d H J 5 I F R 5 c G U 9 I k Z p b G x F c n J v c k N v d W 5 0 I i B W Y W x 1 Z T 0 i b D A i I C 8 + P E V u d H J 5 I F R 5 c G U 9 I k Z p b G x M Y X N 0 V X B k Y X R l Z C I g V m F s d W U 9 I m Q y M D I z L T E w L T I 2 V D A y O j A 1 O j A w L j U 4 M z I w M z V a I i A v P j x F b n R y e S B U e X B l P S J G a W x s Q 2 9 s d W 1 u V H l w Z X M i I F Z h b H V l P S J z Q m d B Q U F B Q U F B Q U F B I i A v P j x F b n R y e S B U e X B l P S J G a W x s Q 2 9 s d W 1 u T m F t Z X M i I F Z h b H V l P S J z W y Z x d W 9 0 O 0 R l c G F y d G 1 l b n Q g b 2 Y g S G V h b H R o I E N h c m U g U 2 V y d m l j Z X M 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B F e G h p Y m l 0 I E J c b l N G W S A y M D I z L T I 0 I E F s b G 9 j Y X R p b 2 4 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B P Y 3 R v Y m V y I D I w M j J c b l N 0 Y X R l d 2 l k Z S B B b G x v Y 2 F 0 a W 9 u I F N 1 b W 1 h c n k m c X V v d D s s J n F 1 b 3 Q 7 Q 2 9 s d W 1 u M i Z x d W 9 0 O y w m c X V v d D t D b 2 x 1 b W 4 z J n F 1 b 3 Q 7 L C Z x d W 9 0 O 0 N v b H V t b j Q m c X V v d D s s J n F 1 b 3 Q 7 Q 2 9 s d W 1 u N S Z x d W 9 0 O y w m c X V v d D t D b 2 x 1 b W 4 2 J n F 1 b 3 Q 7 L C Z x d W 9 0 O 0 N v b H V t b j c m c X V v d D s s J n F 1 b 3 Q 7 Q 2 9 s d W 1 u O C Z x d W 9 0 O y w m c X V v d D t D b 2 x 1 b W 4 5 J n F 1 b 3 Q 7 X S I g L z 4 8 R W 5 0 c n k g V H l w Z T 0 i R m l s b F N 0 Y X R 1 c y I g V m F s d W U 9 I n N D b 2 1 w b G V 0 Z S I g L z 4 8 R W 5 0 c n k g V H l w Z T 0 i U m V s Y X R p b 2 5 z a G l w S W 5 m b 0 N v b n R h a W 5 l c i I g V m F s d W U 9 I n N 7 J n F 1 b 3 Q 7 Y 2 9 s d W 1 u Q 2 9 1 b n Q m c X V v d D s 6 O S w m c X V v d D t r Z X l D b 2 x 1 b W 5 O Y W 1 l c y Z x d W 9 0 O z p b X S w m c X V v d D t x d W V y e V J l b G F 0 a W 9 u c 2 h p c H M m c X V v d D s 6 W 1 0 s J n F 1 b 3 Q 7 Y 2 9 s d W 1 u S W R l b n R p d G l l c y Z x d W 9 0 O z p b J n F 1 b 3 Q 7 U 2 V j d G l v b j E v V G F i b G U g M i B T R l k g M j A y M y 0 y N C 9 B d X R v U m V t b 3 Z l Z E N v b H V t b n M x L n t E Z X B h c n R t Z W 5 0 I G 9 m I E h l Y W x 0 a C B D Y X J l I F N l c n Z p Y 2 V z 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R X h o a W J p d C B C X G 5 T R l k g M j A y M y 0 y N C B B b G x v Y 2 F 0 a W 9 u 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T 2 N 0 b 2 J l c i A y M D I y X G 5 T d G F 0 Z X d p Z G U g Q W x s b 2 N h d G l v b i B T d W 1 t Y X J 5 L D B 9 J n F 1 b 3 Q 7 L C Z x d W 9 0 O 1 N l Y 3 R p b 2 4 x L 1 R h Y m x l I D I g U 0 Z Z I D I w M j M t M j Q v Q X V 0 b 1 J l b W 9 2 Z W R D b 2 x 1 b W 5 z M S 5 7 Q 2 9 s d W 1 u M i w x f S Z x d W 9 0 O y w m c X V v d D t T Z W N 0 a W 9 u M S 9 U Y W J s Z S A y I F N G W S A y M D I z L T I 0 L 0 F 1 d G 9 S Z W 1 v d m V k Q 2 9 s d W 1 u c z E u e 0 N v b H V t b j M s M n 0 m c X V v d D s s J n F 1 b 3 Q 7 U 2 V j d G l v b j E v V G F i b G U g M i B T R l k g M j A y M y 0 y N C 9 B d X R v U m V t b 3 Z l Z E N v b H V t b n M x L n t D b 2 x 1 b W 4 0 L D N 9 J n F 1 b 3 Q 7 L C Z x d W 9 0 O 1 N l Y 3 R p b 2 4 x L 1 R h Y m x l I D I g U 0 Z Z I D I w M j M t M j Q v Q X V 0 b 1 J l b W 9 2 Z W R D b 2 x 1 b W 5 z M S 5 7 Q 2 9 s d W 1 u N S w 0 f S Z x d W 9 0 O y w m c X V v d D t T Z W N 0 a W 9 u M S 9 U Y W J s Z S A y I F N G W S A y M D I z L T I 0 L 0 F 1 d G 9 S Z W 1 v d m V k Q 2 9 s d W 1 u c z E u e 0 N v b H V t b j Y s N X 0 m c X V v d D s s J n F 1 b 3 Q 7 U 2 V j d G l v b j E v V G F i b G U g M i B T R l k g M j A y M y 0 y N C 9 B d X R v U m V t b 3 Z l Z E N v b H V t b n M x L n t D b 2 x 1 b W 4 3 L D Z 9 J n F 1 b 3 Q 7 L C Z x d W 9 0 O 1 N l Y 3 R p b 2 4 x L 1 R h Y m x l I D I g U 0 Z Z I D I w M j M t M j Q v Q X V 0 b 1 J l b W 9 2 Z W R D b 2 x 1 b W 5 z M S 5 7 Q 2 9 s d W 1 u O C w 3 f S Z x d W 9 0 O y w m c X V v d D t T Z W N 0 a W 9 u M S 9 U Y W J s Z S A y I F N G W S A y M D I z L T I 0 L 0 F 1 d G 9 S Z W 1 v d m V k Q 2 9 s d W 1 u c z E u e 0 N v b H V t b j k s O H 0 m c X V v d D t d L C Z x d W 9 0 O 0 N v b H V t b k N v d W 5 0 J n F 1 b 3 Q 7 O j k s J n F 1 b 3 Q 7 S 2 V 5 Q 2 9 s d W 1 u T m F t Z X M m c X V v d D s 6 W 1 0 s J n F 1 b 3 Q 7 Q 2 9 s d W 1 u S W R l b n R p d G l l c y Z x d W 9 0 O z p b J n F 1 b 3 Q 7 U 2 V j d G l v b j E v V G F i b G U g M i B T R l k g M j A y M y 0 y N C 9 B d X R v U m V t b 3 Z l Z E N v b H V t b n M x L n t E Z X B h c n R t Z W 5 0 I G 9 m I E h l Y W x 0 a C B D Y X J l I F N l c n Z p Y 2 V z 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R X h o a W J p d C B C X G 5 T R l k g M j A y M y 0 y N C B B b G x v Y 2 F 0 a W 9 u 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T 2 N 0 b 2 J l c i A y M D I y X G 5 T d G F 0 Z X d p Z G U g Q W x s b 2 N h d G l v b i B T d W 1 t Y X J 5 L D B 9 J n F 1 b 3 Q 7 L C Z x d W 9 0 O 1 N l Y 3 R p b 2 4 x L 1 R h Y m x l I D I g U 0 Z Z I D I w M j M t M j Q v Q X V 0 b 1 J l b W 9 2 Z W R D b 2 x 1 b W 5 z M S 5 7 Q 2 9 s d W 1 u M i w x f S Z x d W 9 0 O y w m c X V v d D t T Z W N 0 a W 9 u M S 9 U Y W J s Z S A y I F N G W S A y M D I z L T I 0 L 0 F 1 d G 9 S Z W 1 v d m V k Q 2 9 s d W 1 u c z E u e 0 N v b H V t b j M s M n 0 m c X V v d D s s J n F 1 b 3 Q 7 U 2 V j d G l v b j E v V G F i b G U g M i B T R l k g M j A y M y 0 y N C 9 B d X R v U m V t b 3 Z l Z E N v b H V t b n M x L n t D b 2 x 1 b W 4 0 L D N 9 J n F 1 b 3 Q 7 L C Z x d W 9 0 O 1 N l Y 3 R p b 2 4 x L 1 R h Y m x l I D I g U 0 Z Z I D I w M j M t M j Q v Q X V 0 b 1 J l b W 9 2 Z W R D b 2 x 1 b W 5 z M S 5 7 Q 2 9 s d W 1 u N S w 0 f S Z x d W 9 0 O y w m c X V v d D t T Z W N 0 a W 9 u M S 9 U Y W J s Z S A y I F N G W S A y M D I z L T I 0 L 0 F 1 d G 9 S Z W 1 v d m V k Q 2 9 s d W 1 u c z E u e 0 N v b H V t b j Y s N X 0 m c X V v d D s s J n F 1 b 3 Q 7 U 2 V j d G l v b j E v V G F i b G U g M i B T R l k g M j A y M y 0 y N C 9 B d X R v U m V t b 3 Z l Z E N v b H V t b n M x L n t D b 2 x 1 b W 4 3 L D Z 9 J n F 1 b 3 Q 7 L C Z x d W 9 0 O 1 N l Y 3 R p b 2 4 x L 1 R h Y m x l I D I g U 0 Z Z I D I w M j M t M j Q v Q X V 0 b 1 J l b W 9 2 Z W R D b 2 x 1 b W 5 z M S 5 7 Q 2 9 s d W 1 u O C w 3 f S Z x d W 9 0 O y w m c X V v d D t T Z W N 0 a W 9 u M S 9 U Y W J s Z S A y I F N G W S A y M D I z L T I 0 L 0 F 1 d G 9 S Z W 1 v d m V k Q 2 9 s d W 1 u c z E u e 0 N v b H V t b j k s O H 0 m c X V v d D t d L C Z x d W 9 0 O 1 J l b G F 0 a W 9 u c 2 h p c E l u Z m 8 m c X V v d D s 6 W 1 1 9 I i A v P j w v U 3 R h Y m x l R W 5 0 c m l l c z 4 8 L 0 l 0 Z W 0 + P E l 0 Z W 0 + P E l 0 Z W 1 M b 2 N h d G l v b j 4 8 S X R l b V R 5 c G U + R m 9 y b X V s Y T w v S X R l b V R 5 c G U + P E l 0 Z W 1 Q Y X R o P l N l Y 3 R p b 2 4 x L 1 R h Y m x l J T I w M i U y M F N G W S U y M D I w M j M t M j Q v U 2 9 1 c m N l P C 9 J d G V t U G F 0 a D 4 8 L 0 l 0 Z W 1 M b 2 N h d G l v b j 4 8 U 3 R h Y m x l R W 5 0 c m l l c y A v P j w v S X R l b T 4 8 S X R l b T 4 8 S X R l b U x v Y 2 F 0 a W 9 u P j x J d G V t V H l w Z T 5 G b 3 J t d W x h P C 9 J d G V t V H l w Z T 4 8 S X R l b V B h d G g + U 2 V j d G l v b j E v V G F i b G U l M j A y J T I w U 0 Z Z J T I w M j A y M y 0 y N C 9 U Y W J s Z S U y M D I l M j B T R l k l M j A y M D I z L T I 0 X 1 N o Z W V 0 P C 9 J d G V t U G F 0 a D 4 8 L 0 l 0 Z W 1 M b 2 N h d G l v b j 4 8 U 3 R h Y m x l R W 5 0 c m l l c y A v P j w v S X R l b T 4 8 S X R l b T 4 8 S X R l b U x v Y 2 F 0 a W 9 u P j x J d G V t V H l w Z T 5 G b 3 J t d W x h P C 9 J d G V t V H l w Z T 4 8 S X R l b V B h d G g + U 2 V j d G l v b j E v V G F i b G U l M j A y J T I w U 0 Z Z J T I w M j A y M y 0 y N C 9 Q c m 9 t b 3 R l Z C U y M E h l Y W R l c n M 8 L 0 l 0 Z W 1 Q Y X R o P j w v S X R l b U x v Y 2 F 0 a W 9 u P j x T d G F i b G V F b n R y a W V z I C 8 + P C 9 J d G V t P j x J d G V t P j x J d G V t T G 9 j Y X R p b 2 4 + P E l 0 Z W 1 U e X B l P k Z v c m 1 1 b G E 8 L 0 l 0 Z W 1 U e X B l P j x J d G V t U G F 0 a D 5 T Z W N 0 a W 9 u M S 9 U Y W J s Z S U y M D I l M j B T R l k l M j A y M D I z L T I 0 L 0 N o Y W 5 n Z W Q l M j B U e X B l P C 9 J d G V t U G F 0 a D 4 8 L 0 l 0 Z W 1 M b 2 N h d G l v b j 4 8 U 3 R h Y m x l R W 5 0 c m l l c y A v P j w v S X R l b T 4 8 S X R l b T 4 8 S X R l b U x v Y 2 F 0 a W 9 u P j x J d G V t V H l w Z T 5 G b 3 J t d W x h P C 9 J d G V t V H l w Z T 4 8 S X R l b V B h d G g + U 2 V j d G l v b j E v U 2 h l Z X Q x 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Z p b G x U Y X J n Z X Q i I F Z h b H V l P S J z U 2 h l Z X Q x I i A v P j x F b n R y e S B U e X B l P S J G a W x s Z W R D b 2 1 w b G V 0 Z V J l c 3 V s d F R v V 2 9 y a 3 N o Z W V 0 I i B W Y W x 1 Z T 0 i b D E i I C 8 + P E V u d H J 5 I F R 5 c G U 9 I k F k Z G V k V G 9 E Y X R h T W 9 k Z W w i I F Z h b H V l P S J s M C I g L z 4 8 R W 5 0 c n k g V H l w Z T 0 i R m l s b E N v d W 5 0 I i B W Y W x 1 Z T 0 i b D Y x I i A v P j x F b n R y e S B U e X B l P S J G a W x s R X J y b 3 J D b 2 R l I i B W Y W x 1 Z T 0 i c 1 V u a 2 5 v d 2 4 i I C 8 + P E V u d H J 5 I F R 5 c G U 9 I k Z p b G x F c n J v c k N v d W 5 0 I i B W Y W x 1 Z T 0 i b D A i I C 8 + P E V u d H J 5 I F R 5 c G U 9 I k Z p b G x M Y X N 0 V X B k Y X R l Z C I g V m F s d W U 9 I m Q y M D I z L T E w L T I 2 V D A y O j A 5 O j A 1 L j k 1 O D Q w M T V a I i A v P j x F b n R y e S B U e X B l P S J G a W x s Q 2 9 s d W 1 u V H l w Z X M i I F Z h b H V l P S J z Q m d N R E F B Q U R C U U 1 B I i A v P j x F b n R y e S B U e X B l P S J G a W x s Q 2 9 s d W 1 u T m F t Z X M i I F Z h b H V l P S J z W y Z x d W 9 0 O 0 N v d W 5 0 e S Z x d W 9 0 O y w m c X V v d D t U b 3 R h b C B E a X N j c m V 0 a W 9 u Y X J 5 X G 5 G d W 5 k c y Z x d W 9 0 O y w m c X V v d D t U b 3 R h b C B Q c m V 2 Z W 5 0 a W 9 u X G 5 T Z X Q t Q X N p Z G U m c X V v d D s s J n F 1 b 3 Q 7 V G 9 0 Y W w g U G V y a W 5 h d G F s X G 5 T Z X Q t Q X N p Z G U m c X V v d D s s J n F 1 b 3 Q 7 Q W R v b G V z Y 2 V u d C B h b m R c b l l v d X R o I F R y Z W F 0 b W V u d C B G d W 5 k c y Z x d W 9 0 O y w m c X V v d D t U b 3 R h b C B T Q U J H I E Z 1 b m R z J n F 1 b 3 Q 7 L C Z x d W 9 0 O z U l I E h J V i B F S V M g Q W x s b 3 d h b m N l I E F t b 3 V u d F x u I C h j Y W x j d W x h d G V k I G F z I D U l I G 9 m I H R v d G F s I G F s b G 9 j Y X R p b 2 4 7 I G F u e S B l e H B l b m R p d H V y Z X M g Z m 9 y I H R o a X M g Y W x s b 3 d h b m N l I H d p b G w g c m V k d W N l I E R p c 2 N y Z X R p b 2 5 h c n k g R n V u Z C B h b G x v Y 2 F 0 a W 9 u I G F j Y 2 9 y Z G l u Z 2 x 5 K S Z x d W 9 0 O y w m c X V v d D t K Y W 5 1 Y X J 5 I D I w M j I g U G 9 w d W x h d G l v b i Z x d W 9 0 O y w m c X V v d D t D b 2 x 1 b W 4 5 J n F 1 b 3 Q 7 X S I g L z 4 8 R W 5 0 c n k g V H l w Z T 0 i R m l s b F N 0 Y X R 1 c y I g V m F s d W U 9 I n N D b 2 1 w b G V 0 Z S I g L z 4 8 R W 5 0 c n k g V H l w Z T 0 i U m V s Y X R p b 2 5 z a G l w S W 5 m b 0 N v b n R h a W 5 l c i I g V m F s d W U 9 I n N 7 J n F 1 b 3 Q 7 Y 2 9 s d W 1 u Q 2 9 1 b n Q m c X V v d D s 6 O S w m c X V v d D t r Z X l D b 2 x 1 b W 5 O Y W 1 l c y Z x d W 9 0 O z p b X S w m c X V v d D t x d W V y e V J l b G F 0 a W 9 u c 2 h p c H M m c X V v d D s 6 W 1 0 s J n F 1 b 3 Q 7 Y 2 9 s d W 1 u S W R l b n R p d G l l c y Z x d W 9 0 O z p b J n F 1 b 3 Q 7 U 2 V j d G l v b j E v U 2 h l Z X Q x L 0 F 1 d G 9 S Z W 1 v d m V k Q 2 9 s d W 1 u c z E u e 0 N v d W 5 0 e S w w f S Z x d W 9 0 O y w m c X V v d D t T Z W N 0 a W 9 u M S 9 T a G V l d D E v Q X V 0 b 1 J l b W 9 2 Z W R D b 2 x 1 b W 5 z M S 5 7 V G 9 0 Y W w g R G l z Y 3 J l d G l v b m F y e V x u R n V u Z H M s M X 0 m c X V v d D s s J n F 1 b 3 Q 7 U 2 V j d G l v b j E v U 2 h l Z X Q x L 0 F 1 d G 9 S Z W 1 v d m V k Q 2 9 s d W 1 u c z E u e 1 R v d G F s I F B y Z X Z l b n R p b 2 5 c b l N l d C 1 B c 2 l k Z S w y f S Z x d W 9 0 O y w m c X V v d D t T Z W N 0 a W 9 u M S 9 T a G V l d D E v Q X V 0 b 1 J l b W 9 2 Z W R D b 2 x 1 b W 5 z M S 5 7 V G 9 0 Y W w g U G V y a W 5 h d G F s X G 5 T Z X Q t Q X N p Z G U s M 3 0 m c X V v d D s s J n F 1 b 3 Q 7 U 2 V j d G l v b j E v U 2 h l Z X Q x L 0 F 1 d G 9 S Z W 1 v d m V k Q 2 9 s d W 1 u c z E u e 0 F k b 2 x l c 2 N l b n Q g Y W 5 k X G 5 Z b 3 V 0 a C B U c m V h d G 1 l b n Q g R n V u Z H M s N H 0 m c X V v d D s s J n F 1 b 3 Q 7 U 2 V j d G l v b j E v U 2 h l Z X Q x L 0 F 1 d G 9 S Z W 1 v d m V k Q 2 9 s d W 1 u c z E u e 1 R v d G F s I F N B Q k c g R n V u Z H M s N X 0 m c X V v d D s s J n F 1 b 3 Q 7 U 2 V j d G l v b j E v U 2 h l Z X Q x L 0 F 1 d G 9 S Z W 1 v d m V k Q 2 9 s d W 1 u c z E u e z U l I E h J V i B F S V M g Q W x s b 3 d h b m N l I E F t b 3 V u d F x u I C h j Y W x j d W x h d G V k I G F z I D U l I G 9 m I H R v d G F s I G F s b G 9 j Y X R p b 2 4 7 I G F u e S B l e H B l b m R p d H V y Z X M g Z m 9 y I H R o a X M g Y W x s b 3 d h b m N l I H d p b G w g c m V k d W N l I E R p c 2 N y Z X R p b 2 5 h c n k g R n V u Z C B h b G x v Y 2 F 0 a W 9 u I G F j Y 2 9 y Z G l u Z 2 x 5 K S w 2 f S Z x d W 9 0 O y w m c X V v d D t T Z W N 0 a W 9 u M S 9 T a G V l d D E v Q X V 0 b 1 J l b W 9 2 Z W R D b 2 x 1 b W 5 z M S 5 7 S m F u d W F y e S A y M D I y I F B v c H V s Y X R p b 2 4 s N 3 0 m c X V v d D s s J n F 1 b 3 Q 7 U 2 V j d G l v b j E v U 2 h l Z X Q x L 0 F 1 d G 9 S Z W 1 v d m V k Q 2 9 s d W 1 u c z E u e 0 N v b H V t b j k s O H 0 m c X V v d D t d L C Z x d W 9 0 O 0 N v b H V t b k N v d W 5 0 J n F 1 b 3 Q 7 O j k s J n F 1 b 3 Q 7 S 2 V 5 Q 2 9 s d W 1 u T m F t Z X M m c X V v d D s 6 W 1 0 s J n F 1 b 3 Q 7 Q 2 9 s d W 1 u S W R l b n R p d G l l c y Z x d W 9 0 O z p b J n F 1 b 3 Q 7 U 2 V j d G l v b j E v U 2 h l Z X Q x L 0 F 1 d G 9 S Z W 1 v d m V k Q 2 9 s d W 1 u c z E u e 0 N v d W 5 0 e S w w f S Z x d W 9 0 O y w m c X V v d D t T Z W N 0 a W 9 u M S 9 T a G V l d D E v Q X V 0 b 1 J l b W 9 2 Z W R D b 2 x 1 b W 5 z M S 5 7 V G 9 0 Y W w g R G l z Y 3 J l d G l v b m F y e V x u R n V u Z H M s M X 0 m c X V v d D s s J n F 1 b 3 Q 7 U 2 V j d G l v b j E v U 2 h l Z X Q x L 0 F 1 d G 9 S Z W 1 v d m V k Q 2 9 s d W 1 u c z E u e 1 R v d G F s I F B y Z X Z l b n R p b 2 5 c b l N l d C 1 B c 2 l k Z S w y f S Z x d W 9 0 O y w m c X V v d D t T Z W N 0 a W 9 u M S 9 T a G V l d D E v Q X V 0 b 1 J l b W 9 2 Z W R D b 2 x 1 b W 5 z M S 5 7 V G 9 0 Y W w g U G V y a W 5 h d G F s X G 5 T Z X Q t Q X N p Z G U s M 3 0 m c X V v d D s s J n F 1 b 3 Q 7 U 2 V j d G l v b j E v U 2 h l Z X Q x L 0 F 1 d G 9 S Z W 1 v d m V k Q 2 9 s d W 1 u c z E u e 0 F k b 2 x l c 2 N l b n Q g Y W 5 k X G 5 Z b 3 V 0 a C B U c m V h d G 1 l b n Q g R n V u Z H M s N H 0 m c X V v d D s s J n F 1 b 3 Q 7 U 2 V j d G l v b j E v U 2 h l Z X Q x L 0 F 1 d G 9 S Z W 1 v d m V k Q 2 9 s d W 1 u c z E u e 1 R v d G F s I F N B Q k c g R n V u Z H M s N X 0 m c X V v d D s s J n F 1 b 3 Q 7 U 2 V j d G l v b j E v U 2 h l Z X Q x L 0 F 1 d G 9 S Z W 1 v d m V k Q 2 9 s d W 1 u c z E u e z U l I E h J V i B F S V M g Q W x s b 3 d h b m N l I E F t b 3 V u d F x u I C h j Y W x j d W x h d G V k I G F z I D U l I G 9 m I H R v d G F s I G F s b G 9 j Y X R p b 2 4 7 I G F u e S B l e H B l b m R p d H V y Z X M g Z m 9 y I H R o a X M g Y W x s b 3 d h b m N l I H d p b G w g c m V k d W N l I E R p c 2 N y Z X R p b 2 5 h c n k g R n V u Z C B h b G x v Y 2 F 0 a W 9 u I G F j Y 2 9 y Z G l u Z 2 x 5 K S w 2 f S Z x d W 9 0 O y w m c X V v d D t T Z W N 0 a W 9 u M S 9 T a G V l d D E v Q X V 0 b 1 J l b W 9 2 Z W R D b 2 x 1 b W 5 z M S 5 7 S m F u d W F y e S A y M D I y I F B v c H V s Y X R p b 2 4 s N 3 0 m c X V v d D s s J n F 1 b 3 Q 7 U 2 V j d G l v b j E v U 2 h l Z X Q x L 0 F 1 d G 9 S Z W 1 v d m V k Q 2 9 s d W 1 u c z E u e 0 N v b H V t b j k s O H 0 m c X V v d D t d L C Z x d W 9 0 O 1 J l b G F 0 a W 9 u c 2 h p c E l u Z m 8 m c X V v d D s 6 W 1 1 9 I i A v P j w v U 3 R h Y m x l R W 5 0 c m l l c z 4 8 L 0 l 0 Z W 0 + P E l 0 Z W 0 + P E l 0 Z W 1 M b 2 N h d G l v b j 4 8 S X R l b V R 5 c G U + R m 9 y b X V s Y T w v S X R l b V R 5 c G U + P E l 0 Z W 1 Q Y X R o P l N l Y 3 R p b 2 4 x L 1 N o Z W V 0 M S 9 T b 3 V y Y 2 U 8 L 0 l 0 Z W 1 Q Y X R o P j w v S X R l b U x v Y 2 F 0 a W 9 u P j x T d G F i b G V F b n R y a W V z I C 8 + P C 9 J d G V t P j x J d G V t P j x J d G V t T G 9 j Y X R p b 2 4 + P E l 0 Z W 1 U e X B l P k Z v c m 1 1 b G E 8 L 0 l 0 Z W 1 U e X B l P j x J d G V t U G F 0 a D 5 T Z W N 0 a W 9 u M S 9 T a G V l d D E v U 2 h l Z X Q x X 1 N o Z W V 0 P C 9 J d G V t U G F 0 a D 4 8 L 0 l 0 Z W 1 M b 2 N h d G l v b j 4 8 U 3 R h Y m x l R W 5 0 c m l l c y A v P j w v S X R l b T 4 8 S X R l b T 4 8 S X R l b U x v Y 2 F 0 a W 9 u P j x J d G V t V H l w Z T 5 G b 3 J t d W x h P C 9 J d G V t V H l w Z T 4 8 S X R l b V B h d G g + U 2 V j d G l v b j E v U 2 h l Z X Q x L 1 B y b 2 1 v d G V k J T I w S G V h Z G V y c z w v S X R l b V B h d G g + P C 9 J d G V t T G 9 j Y X R p b 2 4 + P F N 0 Y W J s Z U V u d H J p Z X M g L z 4 8 L 0 l 0 Z W 0 + P E l 0 Z W 0 + P E l 0 Z W 1 M b 2 N h d G l v b j 4 8 S X R l b V R 5 c G U + R m 9 y b X V s Y T w v S X R l b V R 5 c G U + P E l 0 Z W 1 Q Y X R o P l N l Y 3 R p b 2 4 x L 1 N o Z W V 0 M S 9 D a G F u Z 2 V k J T I w V H l w Z T w v S X R l b V B h d G g + P C 9 J d G V t T G 9 j Y X R p b 2 4 + P F N 0 Y W J s Z U V u d H J p Z X M g L z 4 8 L 0 l 0 Z W 0 + P C 9 J d G V t c z 4 8 L 0 x v Y 2 F s U G F j a 2 F n Z U 1 l d G F k Y X R h R m l s Z T 4 W A A A A U E s F B g A A A A A A A A A A A A A A A A A A A A A A A N o A A A A B A A A A 0 I y d 3 w E V 0 R G M e g D A T 8 K X 6 w E A A A C k I o o 2 2 g u s Q 4 A a 7 g V d L I r q A A A A A A I A A A A A A A N m A A D A A A A A E A A A A P Q P j u O T 1 K 5 J V c s g V y o i p 6 A A A A A A B I A A A K A A A A A Q A A A A R h q 2 g c F d w N O K v U 5 Q a H Q P s F A A A A B L r a k N V Z 7 / l y t p Q Z U K y S P p H y h e N F 8 T F 8 S j h j g S 9 7 s P k n J A L / O H w Y F f j z K x A n D c V q y N D I M 7 S e D H D p k 4 M Y E U s k H S t y X 3 Z n a q P F 8 6 w J 4 t G O Q f F B Q A A A D z O d e J g e I U l F 9 4 W K h + + s t o v 9 M I e A = = < / D a t a M a s h u p > 
</file>

<file path=customXml/itemProps1.xml><?xml version="1.0" encoding="utf-8"?>
<ds:datastoreItem xmlns:ds="http://schemas.openxmlformats.org/officeDocument/2006/customXml" ds:itemID="{391F5BCF-99E9-4AAD-9A2A-58F461C1D01B}">
  <ds:schemaRefs>
    <ds:schemaRef ds:uri="http://schemas.microsoft.com/DataMashup"/>
  </ds:schemaRefs>
</ds:datastoreItem>
</file>

<file path=docMetadata/LabelInfo.xml><?xml version="1.0" encoding="utf-8"?>
<clbl:labelList xmlns:clbl="http://schemas.microsoft.com/office/2020/mipLabelMetadata">
  <clbl:label id="{34720645-5fdd-4302-8e87-9becee4e5aa1}" enabled="1" method="Standard" siteId="{265c2dcd-2a6e-43aa-b2e8-26421a8c852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10</vt:i4>
      </vt:variant>
    </vt:vector>
  </HeadingPairs>
  <TitlesOfParts>
    <vt:vector size="32" baseType="lpstr">
      <vt:lpstr>Allocation Sheet</vt:lpstr>
      <vt:lpstr>County Info</vt:lpstr>
      <vt:lpstr>Narrative Instructions</vt:lpstr>
      <vt:lpstr>Assessment</vt:lpstr>
      <vt:lpstr>Capacity</vt:lpstr>
      <vt:lpstr>Capacity - Staffing</vt:lpstr>
      <vt:lpstr>Planning &amp; Implementation</vt:lpstr>
      <vt:lpstr>Evaluation</vt:lpstr>
      <vt:lpstr>Subcontractor List</vt:lpstr>
      <vt:lpstr>Budget Instructions</vt:lpstr>
      <vt:lpstr>Year 1 Budget</vt:lpstr>
      <vt:lpstr>Year 2 Budget</vt:lpstr>
      <vt:lpstr>Year 1 Budget (copy)</vt:lpstr>
      <vt:lpstr>Year 2 Budget (copy)</vt:lpstr>
      <vt:lpstr>BCR Instructions</vt:lpstr>
      <vt:lpstr>BCR Workbook Year 1</vt:lpstr>
      <vt:lpstr>BCR Workbook Year 2</vt:lpstr>
      <vt:lpstr>Balance Sheet (H)</vt:lpstr>
      <vt:lpstr>Categories (H)</vt:lpstr>
      <vt:lpstr>Version Log (H)</vt:lpstr>
      <vt:lpstr> Old BCR Instructions</vt:lpstr>
      <vt:lpstr>Old Budget Instructions</vt:lpstr>
      <vt:lpstr>County</vt:lpstr>
      <vt:lpstr>'Old Budget Instructions'!Print_Area</vt:lpstr>
      <vt:lpstr>'Year 1 Budget'!Print_Area</vt:lpstr>
      <vt:lpstr>'Year 2 Budget'!Print_Area</vt:lpstr>
      <vt:lpstr>'Year 1 Budget'!Print_Titles</vt:lpstr>
      <vt:lpstr>'Year 2 Budget'!Print_Titles</vt:lpstr>
      <vt:lpstr>Y1BE</vt:lpstr>
      <vt:lpstr>Y1BITEM</vt:lpstr>
      <vt:lpstr>Y2BE</vt:lpstr>
      <vt:lpstr>Y2BITEM</vt:lpstr>
    </vt:vector>
  </TitlesOfParts>
  <Company>DHCS &amp; CDPH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Armenta</dc:creator>
  <cp:lastModifiedBy>VanderMolen, John@DHCS</cp:lastModifiedBy>
  <cp:lastPrinted>2020-02-26T20:59:11Z</cp:lastPrinted>
  <dcterms:created xsi:type="dcterms:W3CDTF">2019-01-04T00:20:43Z</dcterms:created>
  <dcterms:modified xsi:type="dcterms:W3CDTF">2026-06-08T19:51:37Z</dcterms:modified>
</cp:coreProperties>
</file>