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covenas\Network Office\Procurement\Procurements - In Process\19-11 Primary Prevention for Youth\RFP\"/>
    </mc:Choice>
  </mc:AlternateContent>
  <bookViews>
    <workbookView xWindow="23070" yWindow="-420" windowWidth="20340" windowHeight="10590" tabRatio="756"/>
  </bookViews>
  <sheets>
    <sheet name="ExB Budg1" sheetId="1" r:id="rId1"/>
    <sheet name="Personnel1" sheetId="7" r:id="rId2"/>
    <sheet name="Expense Detail" sheetId="59" r:id="rId3"/>
    <sheet name="RES Analysis" sheetId="40" state="hidden" r:id="rId4"/>
  </sheets>
  <externalReferences>
    <externalReference r:id="rId5"/>
    <externalReference r:id="rId6"/>
    <externalReference r:id="rId7"/>
  </externalReferences>
  <definedNames>
    <definedName name="\I">#REF!</definedName>
    <definedName name="\I2">#REF!</definedName>
    <definedName name="\I3">#REF!</definedName>
    <definedName name="\I4">#REF!</definedName>
    <definedName name="\I5">#REF!</definedName>
    <definedName name="\I6">#REF!</definedName>
    <definedName name="\I7">#REF!</definedName>
    <definedName name="\I8">#REF!</definedName>
    <definedName name="\I9">#REF!</definedName>
    <definedName name="_5">#REF!</definedName>
    <definedName name="a">#REF!</definedName>
    <definedName name="BACKA">#REF!</definedName>
    <definedName name="BACKB">#REF!</definedName>
    <definedName name="BACKC">#REF!</definedName>
    <definedName name="BACKD">#REF!</definedName>
    <definedName name="BACKE">'[1]ODFGFUND-AD'!$G$42:$G$46</definedName>
    <definedName name="BACKZ">'[1]ODFGFUND-AD'!$G$52:$G$61</definedName>
    <definedName name="BLACK">'[1]ODFGFUND-AD'!$G$19:$G$38</definedName>
    <definedName name="BLOCK">#REF!</definedName>
    <definedName name="Cost">#REF!</definedName>
    <definedName name="cost2">#REF!</definedName>
    <definedName name="costs">#REF!</definedName>
    <definedName name="costs2">#REF!</definedName>
    <definedName name="costs3">#REF!</definedName>
    <definedName name="costs4">#REF!</definedName>
    <definedName name="ExB_Budg1__E5_G5">Personnel1!$A$3</definedName>
    <definedName name="Inst">[2]Average!$A$1:$J$133</definedName>
    <definedName name="_xlnm.Print_Area" localSheetId="0">'ExB Budg1'!$A$1:$G$68</definedName>
    <definedName name="_xlnm.Print_Area" localSheetId="2">'Expense Detail'!$A$1:$D$40</definedName>
    <definedName name="_xlnm.Print_Titles" localSheetId="0">'ExB Budg1'!$1:$11</definedName>
    <definedName name="_xlnm.Print_Titles" localSheetId="2">'Expense Detail'!$A:$A</definedName>
    <definedName name="_xlnm.Print_Titles" localSheetId="1">Personnel1!$A:$D,Personnel1!$1:$5</definedName>
    <definedName name="rate2">#REF!</definedName>
    <definedName name="rate3">#REF!</definedName>
    <definedName name="rate4">#REF!</definedName>
    <definedName name="REPORT">#REF!</definedName>
    <definedName name="Units2">[3]Average!$A$1:$J$133</definedName>
  </definedNames>
  <calcPr calcId="162913"/>
</workbook>
</file>

<file path=xl/calcChain.xml><?xml version="1.0" encoding="utf-8"?>
<calcChain xmlns="http://schemas.openxmlformats.org/spreadsheetml/2006/main">
  <c r="A3" i="7" l="1"/>
  <c r="C9" i="1"/>
  <c r="C10" i="1"/>
  <c r="C40" i="59" l="1"/>
  <c r="C22" i="1" s="1"/>
  <c r="B4" i="59"/>
  <c r="C9" i="59"/>
  <c r="C24" i="1" s="1"/>
  <c r="F9" i="59"/>
  <c r="I9" i="59"/>
  <c r="L9" i="59"/>
  <c r="O9" i="59"/>
  <c r="R9" i="59"/>
  <c r="U9" i="59"/>
  <c r="X9" i="59"/>
  <c r="AA9" i="59"/>
  <c r="AD9" i="59"/>
  <c r="C14" i="59"/>
  <c r="C33" i="1" s="1"/>
  <c r="F14" i="59"/>
  <c r="I14" i="59"/>
  <c r="L14" i="59"/>
  <c r="O14" i="59"/>
  <c r="R14" i="59"/>
  <c r="U14" i="59"/>
  <c r="X14" i="59"/>
  <c r="AA14" i="59"/>
  <c r="AD14" i="59"/>
  <c r="C19" i="59"/>
  <c r="C42" i="1" s="1"/>
  <c r="F19" i="59"/>
  <c r="I19" i="59"/>
  <c r="L19" i="59"/>
  <c r="O19" i="59"/>
  <c r="R19" i="59"/>
  <c r="U19" i="59"/>
  <c r="X19" i="59"/>
  <c r="AA19" i="59"/>
  <c r="AD19" i="59"/>
  <c r="C24" i="59"/>
  <c r="C45" i="1" s="1"/>
  <c r="F24" i="59"/>
  <c r="I24" i="59"/>
  <c r="L24" i="59"/>
  <c r="O24" i="59"/>
  <c r="R24" i="59"/>
  <c r="U24" i="59"/>
  <c r="X24" i="59"/>
  <c r="AA24" i="59"/>
  <c r="AD24" i="59"/>
  <c r="C32" i="59"/>
  <c r="C50" i="1" s="1"/>
  <c r="F32" i="59"/>
  <c r="I32" i="59"/>
  <c r="L32" i="59"/>
  <c r="O32" i="59"/>
  <c r="R32" i="59"/>
  <c r="U32" i="59"/>
  <c r="X32" i="59"/>
  <c r="AA32" i="59"/>
  <c r="AD32" i="59"/>
  <c r="B40" i="40" l="1"/>
  <c r="B36" i="40"/>
  <c r="B32" i="40"/>
  <c r="B28" i="40"/>
  <c r="B24" i="40"/>
  <c r="B16" i="40"/>
  <c r="B8" i="40"/>
  <c r="B9" i="40" s="1"/>
  <c r="B4" i="40"/>
  <c r="B12" i="40" l="1"/>
  <c r="B20" i="40"/>
  <c r="B41" i="40" l="1"/>
  <c r="B33" i="40"/>
  <c r="B25" i="40"/>
  <c r="B17" i="40"/>
  <c r="B38" i="40" l="1"/>
  <c r="B34" i="40"/>
  <c r="B29" i="40"/>
  <c r="B26" i="40"/>
  <c r="B21" i="40"/>
  <c r="B22" i="40"/>
  <c r="B14" i="40"/>
  <c r="B10" i="40"/>
  <c r="B5" i="40"/>
  <c r="B13" i="40" l="1"/>
  <c r="B30" i="40"/>
  <c r="B6" i="40"/>
  <c r="B42" i="40"/>
  <c r="B37" i="40"/>
  <c r="B18" i="40"/>
  <c r="C40" i="40" l="1"/>
  <c r="C28" i="40"/>
  <c r="C36" i="40"/>
  <c r="C32" i="40"/>
  <c r="C24" i="40"/>
  <c r="K65" i="7" l="1"/>
  <c r="L65" i="7"/>
  <c r="M65" i="7"/>
  <c r="P65" i="7"/>
  <c r="Q65" i="7"/>
  <c r="R65" i="7"/>
  <c r="U65" i="7"/>
  <c r="V65" i="7"/>
  <c r="W65" i="7"/>
  <c r="Z65" i="7"/>
  <c r="AA65" i="7"/>
  <c r="AB65" i="7"/>
  <c r="H65" i="7"/>
  <c r="G65" i="7"/>
  <c r="F65" i="7"/>
  <c r="AB7" i="7"/>
  <c r="AA63" i="7" s="1"/>
  <c r="AB8" i="7"/>
  <c r="AB63" i="7" s="1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B32" i="7"/>
  <c r="AB33" i="7"/>
  <c r="AB34" i="7"/>
  <c r="AB35" i="7"/>
  <c r="AB36" i="7"/>
  <c r="AB37" i="7"/>
  <c r="AB38" i="7"/>
  <c r="AB39" i="7"/>
  <c r="AB40" i="7"/>
  <c r="AB41" i="7"/>
  <c r="AB42" i="7"/>
  <c r="AB43" i="7"/>
  <c r="AB44" i="7"/>
  <c r="AB45" i="7"/>
  <c r="AB46" i="7"/>
  <c r="AB47" i="7"/>
  <c r="AB48" i="7"/>
  <c r="AB49" i="7"/>
  <c r="AB50" i="7"/>
  <c r="AB51" i="7"/>
  <c r="AB52" i="7"/>
  <c r="AB53" i="7"/>
  <c r="AB54" i="7"/>
  <c r="AB55" i="7"/>
  <c r="AB56" i="7"/>
  <c r="AB57" i="7"/>
  <c r="AB58" i="7"/>
  <c r="AB59" i="7"/>
  <c r="AB60" i="7"/>
  <c r="AB61" i="7"/>
  <c r="W7" i="7"/>
  <c r="W8" i="7"/>
  <c r="W63" i="7" s="1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W44" i="7"/>
  <c r="W45" i="7"/>
  <c r="W46" i="7"/>
  <c r="W47" i="7"/>
  <c r="W48" i="7"/>
  <c r="W49" i="7"/>
  <c r="W50" i="7"/>
  <c r="W51" i="7"/>
  <c r="W52" i="7"/>
  <c r="W53" i="7"/>
  <c r="W54" i="7"/>
  <c r="W55" i="7"/>
  <c r="W56" i="7"/>
  <c r="W57" i="7"/>
  <c r="W58" i="7"/>
  <c r="W59" i="7"/>
  <c r="W60" i="7"/>
  <c r="W61" i="7"/>
  <c r="AB6" i="7"/>
  <c r="Z63" i="7" s="1"/>
  <c r="W6" i="7"/>
  <c r="U63" i="7" s="1"/>
  <c r="R7" i="7"/>
  <c r="R8" i="7"/>
  <c r="Q63" i="7" s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" i="7"/>
  <c r="P63" i="7" s="1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60" i="7"/>
  <c r="D61" i="7"/>
  <c r="Z4" i="7"/>
  <c r="U4" i="7"/>
  <c r="AC73" i="7"/>
  <c r="AC62" i="7"/>
  <c r="X73" i="7"/>
  <c r="X62" i="7"/>
  <c r="C52" i="1"/>
  <c r="F63" i="7" l="1"/>
  <c r="V63" i="7"/>
  <c r="G63" i="7"/>
  <c r="R63" i="7"/>
  <c r="AB69" i="7"/>
  <c r="H63" i="7"/>
  <c r="X75" i="7"/>
  <c r="AB72" i="7"/>
  <c r="AC75" i="7"/>
  <c r="AB73" i="7"/>
  <c r="AC74" i="7" s="1"/>
  <c r="W73" i="7"/>
  <c r="X74" i="7" s="1"/>
  <c r="AB70" i="7"/>
  <c r="AB71" i="7"/>
  <c r="AB68" i="7"/>
  <c r="W68" i="7"/>
  <c r="W70" i="7"/>
  <c r="W69" i="7"/>
  <c r="W71" i="7"/>
  <c r="W72" i="7"/>
  <c r="P4" i="7"/>
  <c r="K4" i="7"/>
  <c r="F4" i="7"/>
  <c r="S73" i="7"/>
  <c r="S62" i="7"/>
  <c r="I73" i="7"/>
  <c r="I62" i="7"/>
  <c r="H70" i="7" l="1"/>
  <c r="R69" i="7"/>
  <c r="W74" i="7"/>
  <c r="X76" i="7"/>
  <c r="R70" i="7"/>
  <c r="AB74" i="7"/>
  <c r="AC76" i="7"/>
  <c r="H62" i="7"/>
  <c r="G64" i="7" s="1"/>
  <c r="H73" i="7"/>
  <c r="S75" i="7"/>
  <c r="H68" i="7"/>
  <c r="H69" i="7"/>
  <c r="I75" i="7"/>
  <c r="H71" i="7"/>
  <c r="H72" i="7"/>
  <c r="R71" i="7"/>
  <c r="R72" i="7"/>
  <c r="R73" i="7"/>
  <c r="S74" i="7" s="1"/>
  <c r="S76" i="7" s="1"/>
  <c r="R68" i="7"/>
  <c r="C12" i="1" l="1"/>
  <c r="I74" i="7"/>
  <c r="I76" i="7" s="1"/>
  <c r="R62" i="7"/>
  <c r="R64" i="7" s="1"/>
  <c r="H64" i="7"/>
  <c r="F64" i="7"/>
  <c r="R74" i="7"/>
  <c r="AC77" i="7" l="1"/>
  <c r="C20" i="40"/>
  <c r="D22" i="40" s="1"/>
  <c r="E22" i="40" s="1"/>
  <c r="X77" i="7"/>
  <c r="C16" i="40"/>
  <c r="D18" i="40" s="1"/>
  <c r="E18" i="40" s="1"/>
  <c r="D38" i="40"/>
  <c r="E38" i="40" s="1"/>
  <c r="D39" i="40"/>
  <c r="F39" i="40" s="1"/>
  <c r="D37" i="40"/>
  <c r="D41" i="40"/>
  <c r="D43" i="40"/>
  <c r="F43" i="40" s="1"/>
  <c r="D42" i="40"/>
  <c r="E42" i="40" s="1"/>
  <c r="H74" i="7"/>
  <c r="P64" i="7"/>
  <c r="AB62" i="7"/>
  <c r="AA64" i="7" s="1"/>
  <c r="Q64" i="7"/>
  <c r="D17" i="40" l="1"/>
  <c r="E17" i="40" s="1"/>
  <c r="D19" i="40"/>
  <c r="F19" i="40" s="1"/>
  <c r="I19" i="40" s="1"/>
  <c r="D23" i="40"/>
  <c r="F23" i="40" s="1"/>
  <c r="I23" i="40" s="1"/>
  <c r="D21" i="40"/>
  <c r="E21" i="40" s="1"/>
  <c r="G42" i="40"/>
  <c r="I42" i="40"/>
  <c r="H42" i="40"/>
  <c r="D34" i="40"/>
  <c r="E34" i="40" s="1"/>
  <c r="D33" i="40"/>
  <c r="D35" i="40"/>
  <c r="F35" i="40" s="1"/>
  <c r="I43" i="40"/>
  <c r="E37" i="40"/>
  <c r="H38" i="40"/>
  <c r="I38" i="40"/>
  <c r="G38" i="40"/>
  <c r="I39" i="40"/>
  <c r="D26" i="40"/>
  <c r="E26" i="40" s="1"/>
  <c r="D27" i="40"/>
  <c r="F27" i="40" s="1"/>
  <c r="D25" i="40"/>
  <c r="E41" i="40"/>
  <c r="I18" i="40"/>
  <c r="G18" i="40"/>
  <c r="H18" i="40"/>
  <c r="G22" i="40"/>
  <c r="I22" i="40"/>
  <c r="H22" i="40"/>
  <c r="AB64" i="7"/>
  <c r="Z64" i="7"/>
  <c r="E25" i="40" l="1"/>
  <c r="I35" i="40"/>
  <c r="I41" i="40"/>
  <c r="H41" i="40"/>
  <c r="G41" i="40"/>
  <c r="H17" i="40"/>
  <c r="G17" i="40"/>
  <c r="I17" i="40"/>
  <c r="I27" i="40"/>
  <c r="I34" i="40"/>
  <c r="G34" i="40"/>
  <c r="H34" i="40"/>
  <c r="E33" i="40"/>
  <c r="H26" i="40"/>
  <c r="I26" i="40"/>
  <c r="G26" i="40"/>
  <c r="H21" i="40"/>
  <c r="G21" i="40"/>
  <c r="I21" i="40"/>
  <c r="H37" i="40"/>
  <c r="G37" i="40"/>
  <c r="I37" i="40"/>
  <c r="G25" i="40" l="1"/>
  <c r="I25" i="40"/>
  <c r="H25" i="40"/>
  <c r="I33" i="40"/>
  <c r="H33" i="40"/>
  <c r="G33" i="40"/>
  <c r="N62" i="7" l="1"/>
  <c r="M61" i="7"/>
  <c r="M60" i="7"/>
  <c r="M59" i="7"/>
  <c r="D59" i="7" s="1"/>
  <c r="M58" i="7"/>
  <c r="D58" i="7" s="1"/>
  <c r="M57" i="7"/>
  <c r="D57" i="7" s="1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K63" i="7" l="1"/>
  <c r="L63" i="7"/>
  <c r="M63" i="7"/>
  <c r="D13" i="7"/>
  <c r="D12" i="7"/>
  <c r="D11" i="7"/>
  <c r="D9" i="7"/>
  <c r="D10" i="7"/>
  <c r="D7" i="7"/>
  <c r="D8" i="7"/>
  <c r="D6" i="7"/>
  <c r="M62" i="7"/>
  <c r="W62" i="7" l="1"/>
  <c r="U64" i="7" s="1"/>
  <c r="M64" i="7"/>
  <c r="K64" i="7"/>
  <c r="L64" i="7"/>
  <c r="D62" i="7"/>
  <c r="N73" i="7"/>
  <c r="W64" i="7" l="1"/>
  <c r="V64" i="7"/>
  <c r="M68" i="7"/>
  <c r="M73" i="7"/>
  <c r="M72" i="7"/>
  <c r="M71" i="7"/>
  <c r="M70" i="7"/>
  <c r="M69" i="7"/>
  <c r="N75" i="7"/>
  <c r="N74" i="7" l="1"/>
  <c r="C65" i="1"/>
  <c r="S77" i="7" l="1"/>
  <c r="C12" i="40"/>
  <c r="D15" i="40" s="1"/>
  <c r="F15" i="40" s="1"/>
  <c r="M74" i="7"/>
  <c r="N76" i="7"/>
  <c r="D14" i="40" l="1"/>
  <c r="E14" i="40" s="1"/>
  <c r="H14" i="40" s="1"/>
  <c r="D13" i="40"/>
  <c r="I15" i="40"/>
  <c r="D30" i="40"/>
  <c r="E30" i="40" s="1"/>
  <c r="D29" i="40"/>
  <c r="D31" i="40"/>
  <c r="F31" i="40" s="1"/>
  <c r="I14" i="40"/>
  <c r="G14" i="40"/>
  <c r="E13" i="40"/>
  <c r="N77" i="7" l="1"/>
  <c r="C8" i="40"/>
  <c r="D9" i="40" s="1"/>
  <c r="H13" i="40"/>
  <c r="G13" i="40"/>
  <c r="I13" i="40"/>
  <c r="I30" i="40"/>
  <c r="G30" i="40"/>
  <c r="H30" i="40"/>
  <c r="I31" i="40"/>
  <c r="E29" i="40"/>
  <c r="C53" i="1"/>
  <c r="D10" i="40" l="1"/>
  <c r="E10" i="40" s="1"/>
  <c r="H10" i="40" s="1"/>
  <c r="D11" i="40"/>
  <c r="F11" i="40" s="1"/>
  <c r="I11" i="40" s="1"/>
  <c r="C55" i="1"/>
  <c r="C51" i="1" s="1"/>
  <c r="G10" i="40"/>
  <c r="I10" i="40"/>
  <c r="I29" i="40"/>
  <c r="H29" i="40"/>
  <c r="G29" i="40"/>
  <c r="E9" i="40"/>
  <c r="C67" i="1"/>
  <c r="C4" i="40" l="1"/>
  <c r="D5" i="40" s="1"/>
  <c r="G9" i="40"/>
  <c r="I9" i="40"/>
  <c r="H9" i="40"/>
  <c r="I77" i="7"/>
  <c r="D6" i="40" l="1"/>
  <c r="E6" i="40" s="1"/>
  <c r="D7" i="40"/>
  <c r="F7" i="40" s="1"/>
  <c r="I7" i="40" s="1"/>
  <c r="E5" i="40"/>
  <c r="H6" i="40" l="1"/>
  <c r="G6" i="40"/>
  <c r="I6" i="40"/>
  <c r="I5" i="40"/>
  <c r="G5" i="40"/>
  <c r="H5" i="40"/>
</calcChain>
</file>

<file path=xl/sharedStrings.xml><?xml version="1.0" encoding="utf-8"?>
<sst xmlns="http://schemas.openxmlformats.org/spreadsheetml/2006/main" count="330" uniqueCount="160">
  <si>
    <t>Telephone No:</t>
  </si>
  <si>
    <t>Prepared By:</t>
  </si>
  <si>
    <t>Date Prepared:</t>
  </si>
  <si>
    <t>Office Expense</t>
  </si>
  <si>
    <t>Utilities</t>
  </si>
  <si>
    <t>Communications</t>
  </si>
  <si>
    <t>Membership Dues</t>
  </si>
  <si>
    <t>Travel*</t>
  </si>
  <si>
    <t>Training*</t>
  </si>
  <si>
    <t>Insurance</t>
  </si>
  <si>
    <t>Miscellaneous*</t>
  </si>
  <si>
    <t>Annualized Salary</t>
  </si>
  <si>
    <t>Status</t>
  </si>
  <si>
    <t>No. of Months</t>
  </si>
  <si>
    <t>% FTE**</t>
  </si>
  <si>
    <t>Salary</t>
  </si>
  <si>
    <t>TOTAL FTE / SALARIES</t>
  </si>
  <si>
    <t>EMPLOYEE FRINGE BENEFITS</t>
  </si>
  <si>
    <t>Social Security</t>
  </si>
  <si>
    <t>Unemployment Insurance</t>
  </si>
  <si>
    <t>Health Insurance</t>
  </si>
  <si>
    <t>Workmen's Comp</t>
  </si>
  <si>
    <t>Other (Specify)</t>
  </si>
  <si>
    <t xml:space="preserve">Total Employee Fringe Benefits  </t>
  </si>
  <si>
    <t>Total Personnel Expenses</t>
  </si>
  <si>
    <t>Contractor Name:</t>
  </si>
  <si>
    <t>FY:</t>
  </si>
  <si>
    <t>Proposed Annual (12 mos.) Budget: Exhibit B-1</t>
  </si>
  <si>
    <t>TOTAL
% FTE</t>
  </si>
  <si>
    <t>Exhibit B-1</t>
  </si>
  <si>
    <t>Depreciation - Equipment</t>
  </si>
  <si>
    <t>Maintenance - Equipment</t>
  </si>
  <si>
    <t>Medical, Dental, Pharm. Supplies*</t>
  </si>
  <si>
    <t>Rent and Lease Equipment</t>
  </si>
  <si>
    <t>Clothing and Personal Supplies</t>
  </si>
  <si>
    <t>Food</t>
  </si>
  <si>
    <t>Small Tools and Instruments</t>
  </si>
  <si>
    <t>Operating Expenses:</t>
  </si>
  <si>
    <t>Depreciation - Structures and Improvements</t>
  </si>
  <si>
    <t>Household Expenses</t>
  </si>
  <si>
    <t>Interest Expense</t>
  </si>
  <si>
    <t>Lease Property Maintenance, Structures, Improvements and Grounds</t>
  </si>
  <si>
    <t>Maintenance - Structures, Improvements and Grounds</t>
  </si>
  <si>
    <t>Publications and Legal Notices</t>
  </si>
  <si>
    <t>Rents &amp; Leases - Land, Structure and Improvements</t>
  </si>
  <si>
    <t>Taxes and Licenses</t>
  </si>
  <si>
    <t>PERSONNEL EXPENSES:</t>
  </si>
  <si>
    <t>Prof. &amp; Spec. Services:</t>
  </si>
  <si>
    <t>Pharmaceutical</t>
  </si>
  <si>
    <t>Transportation:</t>
  </si>
  <si>
    <t>Local Transportation</t>
  </si>
  <si>
    <t>Gas, Oil &amp; Maintenance - Vehicles</t>
  </si>
  <si>
    <t>Rents &amp; Leases - Vehicles</t>
  </si>
  <si>
    <t>Depreciation - Vehicles</t>
  </si>
  <si>
    <t>Other Costs:</t>
  </si>
  <si>
    <t>GROSS COST:</t>
  </si>
  <si>
    <t>Total - Operating Expenses:</t>
  </si>
  <si>
    <t>OPERATING EXPENSES:</t>
  </si>
  <si>
    <t>Equipment, Materials and Supplies:</t>
  </si>
  <si>
    <t>REVENUE:</t>
  </si>
  <si>
    <t>Participant Fees</t>
  </si>
  <si>
    <t>General Assistance</t>
  </si>
  <si>
    <t>Food Stamps</t>
  </si>
  <si>
    <t>Insurance &amp; Medicare</t>
  </si>
  <si>
    <t>Contracts &amp; Grants</t>
  </si>
  <si>
    <t>Fund Raising</t>
  </si>
  <si>
    <t>Total - Revenue:</t>
  </si>
  <si>
    <t>NET COST:</t>
  </si>
  <si>
    <t>*Use "Expl-Just" tab to provide required detailed explanation of items marked with an asterisk (*).</t>
  </si>
  <si>
    <t>(Type in Other Source Here)</t>
  </si>
  <si>
    <t>(Prorations, if applicable, will be done at time of contract)</t>
  </si>
  <si>
    <t>Personnel Expenses</t>
  </si>
  <si>
    <t>&lt; FTE Split</t>
  </si>
  <si>
    <t>&lt; FTE/Total FTE</t>
  </si>
  <si>
    <t>&lt; Salaries Split</t>
  </si>
  <si>
    <t>% of Fringes</t>
  </si>
  <si>
    <t>% of Salaries</t>
  </si>
  <si>
    <t>Case Management</t>
  </si>
  <si>
    <t>Region</t>
  </si>
  <si>
    <t>Population&gt;&gt;&gt;</t>
  </si>
  <si>
    <t>Population</t>
  </si>
  <si>
    <t>Admin</t>
  </si>
  <si>
    <t>Super-visor</t>
  </si>
  <si>
    <t>Direct Client Svcs</t>
  </si>
  <si>
    <t>Hayward</t>
  </si>
  <si>
    <t>Oakland</t>
  </si>
  <si>
    <t>Indirect Cost % (15% CAP)</t>
  </si>
  <si>
    <t>Admin S + EB</t>
  </si>
  <si>
    <t>Total Program Admin Costs:</t>
  </si>
  <si>
    <t>Total Program Admin - Percent of Net Cost:</t>
  </si>
  <si>
    <t>Modality</t>
  </si>
  <si>
    <t xml:space="preserve">**FTE (Full Time Equivalent) reflects actual time worked. </t>
  </si>
  <si>
    <t>Cost per Minute</t>
  </si>
  <si>
    <t>Cost per Client</t>
  </si>
  <si>
    <t>Maximum Award&gt;&gt;&gt;</t>
  </si>
  <si>
    <t>Target Rate</t>
  </si>
  <si>
    <t>RATE ANALYSIS</t>
  </si>
  <si>
    <t>Total Modality Cost</t>
  </si>
  <si>
    <t>Administrative Indirect Costs*</t>
  </si>
  <si>
    <t>Cost per Bed Day</t>
  </si>
  <si>
    <t>Treatment Cost per Bed Day</t>
  </si>
  <si>
    <t>Housing Cost per Bed Day</t>
  </si>
  <si>
    <t>BID #1</t>
  </si>
  <si>
    <t>RES 3.1</t>
  </si>
  <si>
    <t>RES 3.5</t>
  </si>
  <si>
    <t>BID #2</t>
  </si>
  <si>
    <t>BID #3</t>
  </si>
  <si>
    <t>BID #4</t>
  </si>
  <si>
    <t>BID #5</t>
  </si>
  <si>
    <t>BID #6</t>
  </si>
  <si>
    <t>BID #7</t>
  </si>
  <si>
    <t>BID #8</t>
  </si>
  <si>
    <t>BID #9</t>
  </si>
  <si>
    <t>BID #10</t>
  </si>
  <si>
    <t>Program Identifier</t>
  </si>
  <si>
    <t>Maximum Award</t>
  </si>
  <si>
    <t>Lockwood/Coliseum and Eastmont/Millsmont/Bancroft</t>
  </si>
  <si>
    <t>Approx. Neighborhoods</t>
  </si>
  <si>
    <t>San Antonio/Clinton/Highland  and Alameda</t>
  </si>
  <si>
    <t>West Oakland/Chinatown/Old Oakland and City of Berkeley</t>
  </si>
  <si>
    <t>Total Program Net Cost</t>
  </si>
  <si>
    <t>2020-21</t>
  </si>
  <si>
    <t>North</t>
  </si>
  <si>
    <t>South</t>
  </si>
  <si>
    <t>East</t>
  </si>
  <si>
    <t>Central</t>
  </si>
  <si>
    <t>Youth</t>
  </si>
  <si>
    <t>Alame</t>
  </si>
  <si>
    <t>Admin. Indirect - TOTAL</t>
  </si>
  <si>
    <t>ADMIN. INDIRECT</t>
  </si>
  <si>
    <t>Travel - TOTAL</t>
  </si>
  <si>
    <t>TRAVEL</t>
  </si>
  <si>
    <t>Prof &amp; Spec Svcs - TOTAL</t>
  </si>
  <si>
    <t>PROF &amp; SPEC SVCS</t>
  </si>
  <si>
    <t>Miscellaneous - TOTAL</t>
  </si>
  <si>
    <t>MISCELLANEOUS</t>
  </si>
  <si>
    <t>Training - TOTAL</t>
  </si>
  <si>
    <t>TRAINING</t>
  </si>
  <si>
    <t>Amount(s)</t>
  </si>
  <si>
    <t>Description/Explanation</t>
  </si>
  <si>
    <t>Program 10</t>
  </si>
  <si>
    <t>Program 9</t>
  </si>
  <si>
    <t>Program 8</t>
  </si>
  <si>
    <t>Program 7</t>
  </si>
  <si>
    <t>Program 6</t>
  </si>
  <si>
    <t>Program 5</t>
  </si>
  <si>
    <t>Program 4</t>
  </si>
  <si>
    <t>Program 3</t>
  </si>
  <si>
    <t>Program 2</t>
  </si>
  <si>
    <t>Professional &amp; Specialized Services*</t>
  </si>
  <si>
    <t>YOUTH ADVISOR STIPENDS</t>
  </si>
  <si>
    <t>Youth Advisor Stipends-TOTAL</t>
  </si>
  <si>
    <t>Youth Advisor Stipends*</t>
  </si>
  <si>
    <t>Position/Staff Name</t>
  </si>
  <si>
    <t>Meetings</t>
  </si>
  <si>
    <t>Department of ACBH - SUD</t>
  </si>
  <si>
    <t>FY: 2020-21</t>
  </si>
  <si>
    <t>Primary Prevention for Youth</t>
  </si>
  <si>
    <t>Supervisor</t>
  </si>
  <si>
    <r>
      <t xml:space="preserve">Status:  A = Administrative/Overhead     S = Supervisorial    </t>
    </r>
    <r>
      <rPr>
        <b/>
        <sz val="10"/>
        <color rgb="FFFF0000"/>
        <rFont val="Arial"/>
        <family val="2"/>
      </rPr>
      <t xml:space="preserve"> D = Direct Client Services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</si>
</sst>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</numFmts>
  <fonts count="39" x14ac:knownFonts="1">
    <font>
      <sz val="9"/>
      <name val="Arial Narrow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 Narrow"/>
      <family val="2"/>
    </font>
    <font>
      <b/>
      <sz val="11"/>
      <name val="Calibri"/>
      <family val="2"/>
      <scheme val="minor"/>
    </font>
    <font>
      <sz val="10"/>
      <color theme="0" tint="-0.34998626667073579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FF"/>
      <name val="Arial"/>
      <family val="2"/>
    </font>
    <font>
      <sz val="12"/>
      <name val="Arial"/>
      <family val="2"/>
    </font>
    <font>
      <b/>
      <sz val="12"/>
      <color rgb="FF0070C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b/>
      <i/>
      <sz val="8"/>
      <name val="Arial"/>
      <family val="2"/>
    </font>
    <font>
      <i/>
      <sz val="9"/>
      <name val="Arial"/>
      <family val="2"/>
    </font>
    <font>
      <sz val="8.5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11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8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color indexed="9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 tint="-0.499984740745262"/>
      <name val="Arial"/>
      <family val="2"/>
    </font>
    <font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E6F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98">
    <xf numFmtId="0" fontId="0" fillId="0" borderId="0" xfId="0"/>
    <xf numFmtId="14" fontId="3" fillId="6" borderId="1" xfId="0" applyNumberFormat="1" applyFont="1" applyFill="1" applyBorder="1" applyAlignment="1" applyProtection="1">
      <alignment horizontal="left"/>
      <protection locked="0"/>
    </xf>
    <xf numFmtId="0" fontId="3" fillId="0" borderId="5" xfId="0" applyFont="1" applyBorder="1" applyProtection="1"/>
    <xf numFmtId="0" fontId="10" fillId="0" borderId="5" xfId="0" applyFont="1" applyBorder="1" applyProtection="1"/>
    <xf numFmtId="0" fontId="3" fillId="0" borderId="5" xfId="0" applyFont="1" applyFill="1" applyBorder="1" applyProtection="1"/>
    <xf numFmtId="0" fontId="3" fillId="0" borderId="5" xfId="0" applyFont="1" applyBorder="1" applyAlignment="1" applyProtection="1">
      <alignment wrapText="1"/>
    </xf>
    <xf numFmtId="0" fontId="3" fillId="0" borderId="5" xfId="0" applyFont="1" applyBorder="1" applyAlignment="1" applyProtection="1">
      <alignment horizontal="left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13" xfId="0" applyFont="1" applyBorder="1" applyAlignment="1" applyProtection="1">
      <alignment wrapText="1"/>
    </xf>
    <xf numFmtId="0" fontId="10" fillId="0" borderId="5" xfId="0" applyFont="1" applyBorder="1" applyAlignment="1" applyProtection="1">
      <alignment wrapText="1"/>
    </xf>
    <xf numFmtId="0" fontId="3" fillId="0" borderId="5" xfId="0" applyFont="1" applyBorder="1" applyAlignment="1" applyProtection="1">
      <alignment vertical="top"/>
    </xf>
    <xf numFmtId="0" fontId="7" fillId="5" borderId="0" xfId="3" applyFont="1" applyFill="1" applyBorder="1" applyProtection="1"/>
    <xf numFmtId="0" fontId="8" fillId="5" borderId="1" xfId="3" applyFont="1" applyFill="1" applyBorder="1" applyAlignment="1" applyProtection="1"/>
    <xf numFmtId="0" fontId="8" fillId="0" borderId="5" xfId="0" applyFont="1" applyFill="1" applyBorder="1" applyAlignment="1" applyProtection="1">
      <alignment horizontal="right" vertical="center" wrapText="1"/>
    </xf>
    <xf numFmtId="43" fontId="6" fillId="7" borderId="5" xfId="4" applyNumberFormat="1" applyFont="1" applyFill="1" applyBorder="1" applyAlignment="1" applyProtection="1"/>
    <xf numFmtId="0" fontId="6" fillId="8" borderId="5" xfId="3" applyFont="1" applyFill="1" applyBorder="1" applyAlignment="1" applyProtection="1">
      <alignment horizontal="center"/>
      <protection locked="0"/>
    </xf>
    <xf numFmtId="49" fontId="10" fillId="2" borderId="5" xfId="0" applyNumberFormat="1" applyFont="1" applyFill="1" applyBorder="1" applyAlignment="1" applyProtection="1">
      <alignment horizontal="center"/>
    </xf>
    <xf numFmtId="0" fontId="6" fillId="6" borderId="9" xfId="0" applyFont="1" applyFill="1" applyBorder="1" applyAlignment="1" applyProtection="1">
      <alignment horizontal="center" wrapText="1"/>
      <protection locked="0"/>
    </xf>
    <xf numFmtId="164" fontId="6" fillId="8" borderId="3" xfId="1" applyNumberFormat="1" applyFont="1" applyFill="1" applyBorder="1" applyAlignment="1" applyProtection="1">
      <alignment horizontal="center"/>
      <protection locked="0"/>
    </xf>
    <xf numFmtId="164" fontId="6" fillId="8" borderId="5" xfId="4" applyNumberFormat="1" applyFont="1" applyFill="1" applyBorder="1" applyAlignment="1" applyProtection="1">
      <protection locked="0"/>
    </xf>
    <xf numFmtId="0" fontId="3" fillId="0" borderId="13" xfId="0" applyFont="1" applyBorder="1" applyAlignment="1" applyProtection="1">
      <alignment vertical="top" wrapText="1"/>
    </xf>
    <xf numFmtId="4" fontId="14" fillId="0" borderId="0" xfId="2" applyNumberFormat="1" applyFont="1" applyFill="1"/>
    <xf numFmtId="4" fontId="15" fillId="0" borderId="0" xfId="2" applyNumberFormat="1" applyFont="1" applyFill="1"/>
    <xf numFmtId="0" fontId="14" fillId="0" borderId="0" xfId="2" applyFont="1" applyFill="1"/>
    <xf numFmtId="0" fontId="14" fillId="0" borderId="0" xfId="2" applyFont="1"/>
    <xf numFmtId="4" fontId="14" fillId="0" borderId="5" xfId="2" applyNumberFormat="1" applyFont="1" applyBorder="1"/>
    <xf numFmtId="0" fontId="14" fillId="0" borderId="5" xfId="2" applyFont="1" applyBorder="1"/>
    <xf numFmtId="0" fontId="12" fillId="0" borderId="0" xfId="2" applyFont="1"/>
    <xf numFmtId="0" fontId="14" fillId="0" borderId="5" xfId="2" applyFont="1" applyFill="1" applyBorder="1" applyAlignment="1">
      <alignment horizontal="center" wrapText="1"/>
    </xf>
    <xf numFmtId="0" fontId="14" fillId="0" borderId="5" xfId="2" applyFont="1" applyBorder="1" applyAlignment="1">
      <alignment horizontal="center" wrapText="1"/>
    </xf>
    <xf numFmtId="4" fontId="12" fillId="11" borderId="5" xfId="2" applyNumberFormat="1" applyFont="1" applyFill="1" applyBorder="1"/>
    <xf numFmtId="0" fontId="14" fillId="11" borderId="0" xfId="2" applyFont="1" applyFill="1"/>
    <xf numFmtId="3" fontId="14" fillId="11" borderId="5" xfId="2" applyNumberFormat="1" applyFont="1" applyFill="1" applyBorder="1"/>
    <xf numFmtId="0" fontId="14" fillId="11" borderId="5" xfId="2" applyFont="1" applyFill="1" applyBorder="1"/>
    <xf numFmtId="0" fontId="14" fillId="11" borderId="5" xfId="2" applyFont="1" applyFill="1" applyBorder="1" applyProtection="1"/>
    <xf numFmtId="4" fontId="14" fillId="11" borderId="5" xfId="2" applyNumberFormat="1" applyFont="1" applyFill="1" applyBorder="1" applyProtection="1"/>
    <xf numFmtId="4" fontId="14" fillId="11" borderId="5" xfId="2" applyNumberFormat="1" applyFont="1" applyFill="1" applyBorder="1"/>
    <xf numFmtId="4" fontId="14" fillId="11" borderId="5" xfId="8" applyNumberFormat="1" applyFont="1" applyFill="1" applyBorder="1" applyProtection="1"/>
    <xf numFmtId="4" fontId="12" fillId="7" borderId="5" xfId="2" applyNumberFormat="1" applyFont="1" applyFill="1" applyBorder="1"/>
    <xf numFmtId="0" fontId="14" fillId="7" borderId="0" xfId="2" applyFont="1" applyFill="1"/>
    <xf numFmtId="3" fontId="14" fillId="7" borderId="5" xfId="2" applyNumberFormat="1" applyFont="1" applyFill="1" applyBorder="1"/>
    <xf numFmtId="0" fontId="14" fillId="7" borderId="5" xfId="2" applyFont="1" applyFill="1" applyBorder="1"/>
    <xf numFmtId="0" fontId="14" fillId="7" borderId="5" xfId="2" applyFont="1" applyFill="1" applyBorder="1" applyProtection="1"/>
    <xf numFmtId="4" fontId="14" fillId="7" borderId="5" xfId="2" applyNumberFormat="1" applyFont="1" applyFill="1" applyBorder="1" applyProtection="1"/>
    <xf numFmtId="4" fontId="14" fillId="7" borderId="5" xfId="2" applyNumberFormat="1" applyFont="1" applyFill="1" applyBorder="1"/>
    <xf numFmtId="4" fontId="14" fillId="7" borderId="5" xfId="8" applyNumberFormat="1" applyFont="1" applyFill="1" applyBorder="1" applyProtection="1"/>
    <xf numFmtId="43" fontId="5" fillId="10" borderId="5" xfId="1" applyFont="1" applyFill="1" applyBorder="1" applyAlignment="1" applyProtection="1">
      <alignment horizontal="center"/>
    </xf>
    <xf numFmtId="0" fontId="13" fillId="2" borderId="5" xfId="0" applyFont="1" applyFill="1" applyBorder="1" applyProtection="1"/>
    <xf numFmtId="165" fontId="10" fillId="7" borderId="5" xfId="8" applyNumberFormat="1" applyFont="1" applyFill="1" applyBorder="1" applyProtection="1"/>
    <xf numFmtId="0" fontId="10" fillId="0" borderId="5" xfId="2" applyFont="1" applyFill="1" applyBorder="1" applyAlignment="1" applyProtection="1">
      <alignment horizontal="right" vertical="top"/>
    </xf>
    <xf numFmtId="165" fontId="10" fillId="12" borderId="5" xfId="8" applyNumberFormat="1" applyFont="1" applyFill="1" applyBorder="1" applyProtection="1"/>
    <xf numFmtId="165" fontId="3" fillId="8" borderId="5" xfId="8" applyNumberFormat="1" applyFont="1" applyFill="1" applyBorder="1" applyProtection="1">
      <protection locked="0"/>
    </xf>
    <xf numFmtId="0" fontId="3" fillId="8" borderId="5" xfId="2" applyFont="1" applyFill="1" applyBorder="1" applyAlignment="1" applyProtection="1">
      <alignment horizontal="left" vertical="top"/>
      <protection locked="0"/>
    </xf>
    <xf numFmtId="165" fontId="3" fillId="12" borderId="5" xfId="8" applyNumberFormat="1" applyFont="1" applyFill="1" applyBorder="1" applyProtection="1"/>
    <xf numFmtId="165" fontId="10" fillId="12" borderId="0" xfId="8" applyNumberFormat="1" applyFont="1" applyFill="1" applyBorder="1" applyProtection="1"/>
    <xf numFmtId="0" fontId="10" fillId="6" borderId="5" xfId="2" applyFont="1" applyFill="1" applyBorder="1" applyAlignment="1" applyProtection="1">
      <alignment horizontal="left" vertical="top"/>
      <protection locked="0"/>
    </xf>
    <xf numFmtId="49" fontId="10" fillId="2" borderId="5" xfId="2" applyNumberFormat="1" applyFont="1" applyFill="1" applyBorder="1" applyAlignment="1" applyProtection="1">
      <alignment horizontal="center"/>
    </xf>
    <xf numFmtId="0" fontId="10" fillId="0" borderId="5" xfId="2" applyFont="1" applyBorder="1" applyProtection="1"/>
    <xf numFmtId="49" fontId="10" fillId="12" borderId="5" xfId="2" applyNumberFormat="1" applyFont="1" applyFill="1" applyBorder="1" applyAlignment="1" applyProtection="1">
      <alignment horizontal="center"/>
    </xf>
    <xf numFmtId="44" fontId="3" fillId="8" borderId="5" xfId="6" applyFont="1" applyFill="1" applyBorder="1" applyProtection="1">
      <protection locked="0"/>
    </xf>
    <xf numFmtId="44" fontId="10" fillId="7" borderId="5" xfId="6" applyFont="1" applyFill="1" applyBorder="1" applyProtection="1"/>
    <xf numFmtId="49" fontId="16" fillId="5" borderId="0" xfId="0" applyNumberFormat="1" applyFont="1" applyFill="1" applyBorder="1" applyAlignment="1" applyProtection="1">
      <alignment horizontal="center"/>
    </xf>
    <xf numFmtId="164" fontId="17" fillId="5" borderId="0" xfId="1" applyNumberFormat="1" applyFont="1" applyFill="1" applyBorder="1" applyAlignment="1" applyProtection="1"/>
    <xf numFmtId="164" fontId="18" fillId="5" borderId="0" xfId="1" applyNumberFormat="1" applyFont="1" applyFill="1" applyBorder="1" applyAlignment="1" applyProtection="1">
      <alignment horizontal="center"/>
    </xf>
    <xf numFmtId="164" fontId="18" fillId="5" borderId="0" xfId="1" applyNumberFormat="1" applyFont="1" applyFill="1" applyBorder="1" applyAlignment="1" applyProtection="1">
      <protection locked="0"/>
    </xf>
    <xf numFmtId="164" fontId="18" fillId="5" borderId="0" xfId="1" applyNumberFormat="1" applyFont="1" applyFill="1" applyBorder="1" applyAlignment="1" applyProtection="1">
      <alignment horizontal="center"/>
      <protection locked="0"/>
    </xf>
    <xf numFmtId="164" fontId="18" fillId="5" borderId="0" xfId="1" applyNumberFormat="1" applyFont="1" applyFill="1" applyBorder="1" applyAlignment="1" applyProtection="1">
      <alignment horizontal="center" vertical="center"/>
      <protection locked="0"/>
    </xf>
    <xf numFmtId="164" fontId="18" fillId="5" borderId="0" xfId="1" applyNumberFormat="1" applyFont="1" applyFill="1" applyBorder="1" applyAlignment="1" applyProtection="1"/>
    <xf numFmtId="10" fontId="18" fillId="5" borderId="0" xfId="5" applyNumberFormat="1" applyFont="1" applyFill="1" applyBorder="1" applyAlignment="1" applyProtection="1"/>
    <xf numFmtId="164" fontId="17" fillId="5" borderId="0" xfId="1" applyNumberFormat="1" applyFont="1" applyFill="1" applyBorder="1" applyAlignment="1" applyProtection="1">
      <alignment horizontal="center"/>
    </xf>
    <xf numFmtId="0" fontId="19" fillId="5" borderId="0" xfId="0" applyFont="1" applyFill="1" applyProtection="1"/>
    <xf numFmtId="0" fontId="1" fillId="5" borderId="0" xfId="0" applyFont="1" applyFill="1" applyAlignment="1" applyProtection="1">
      <alignment horizontal="right"/>
    </xf>
    <xf numFmtId="0" fontId="19" fillId="0" borderId="0" xfId="0" applyFont="1" applyProtection="1"/>
    <xf numFmtId="0" fontId="10" fillId="2" borderId="0" xfId="0" applyFont="1" applyFill="1" applyBorder="1" applyAlignment="1" applyProtection="1">
      <alignment horizontal="right"/>
    </xf>
    <xf numFmtId="0" fontId="3" fillId="6" borderId="1" xfId="0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horizontal="left"/>
    </xf>
    <xf numFmtId="49" fontId="19" fillId="5" borderId="0" xfId="0" applyNumberFormat="1" applyFont="1" applyFill="1" applyBorder="1" applyAlignment="1" applyProtection="1">
      <alignment horizontal="left"/>
    </xf>
    <xf numFmtId="0" fontId="10" fillId="5" borderId="0" xfId="0" applyFont="1" applyFill="1" applyBorder="1" applyAlignment="1" applyProtection="1">
      <alignment horizontal="right"/>
    </xf>
    <xf numFmtId="0" fontId="21" fillId="2" borderId="0" xfId="0" applyFont="1" applyFill="1" applyBorder="1" applyAlignment="1" applyProtection="1">
      <alignment horizontal="right"/>
    </xf>
    <xf numFmtId="0" fontId="22" fillId="2" borderId="0" xfId="0" applyFont="1" applyFill="1" applyBorder="1" applyAlignment="1" applyProtection="1">
      <alignment horizontal="left" wrapText="1"/>
    </xf>
    <xf numFmtId="0" fontId="10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7" borderId="5" xfId="0" applyNumberFormat="1" applyFont="1" applyFill="1" applyBorder="1" applyAlignment="1" applyProtection="1">
      <alignment horizontal="center" vertical="center" wrapText="1"/>
    </xf>
    <xf numFmtId="0" fontId="16" fillId="5" borderId="0" xfId="0" applyNumberFormat="1" applyFont="1" applyFill="1" applyBorder="1" applyAlignment="1" applyProtection="1">
      <alignment horizontal="center" vertical="center" wrapText="1"/>
    </xf>
    <xf numFmtId="165" fontId="10" fillId="7" borderId="5" xfId="6" applyNumberFormat="1" applyFont="1" applyFill="1" applyBorder="1" applyAlignment="1" applyProtection="1">
      <alignment horizontal="center" vertical="center" wrapText="1"/>
    </xf>
    <xf numFmtId="165" fontId="16" fillId="5" borderId="0" xfId="6" applyNumberFormat="1" applyFont="1" applyFill="1" applyBorder="1" applyAlignment="1" applyProtection="1">
      <alignment horizontal="center" vertical="center" wrapText="1"/>
    </xf>
    <xf numFmtId="0" fontId="22" fillId="2" borderId="6" xfId="0" applyFont="1" applyFill="1" applyBorder="1" applyAlignment="1" applyProtection="1">
      <alignment horizontal="right" wrapText="1"/>
    </xf>
    <xf numFmtId="0" fontId="22" fillId="2" borderId="0" xfId="0" applyFont="1" applyFill="1" applyBorder="1" applyAlignment="1" applyProtection="1">
      <alignment horizontal="right" wrapText="1"/>
    </xf>
    <xf numFmtId="49" fontId="6" fillId="2" borderId="5" xfId="0" applyNumberFormat="1" applyFont="1" applyFill="1" applyBorder="1" applyAlignment="1" applyProtection="1">
      <alignment horizontal="center" wrapText="1"/>
    </xf>
    <xf numFmtId="49" fontId="18" fillId="5" borderId="0" xfId="0" applyNumberFormat="1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left"/>
    </xf>
    <xf numFmtId="0" fontId="8" fillId="2" borderId="2" xfId="0" applyFont="1" applyFill="1" applyBorder="1" applyAlignment="1" applyProtection="1">
      <alignment horizontal="center"/>
    </xf>
    <xf numFmtId="0" fontId="23" fillId="2" borderId="0" xfId="0" applyFont="1" applyFill="1" applyBorder="1" applyAlignment="1" applyProtection="1"/>
    <xf numFmtId="0" fontId="6" fillId="2" borderId="0" xfId="0" applyFont="1" applyFill="1" applyBorder="1" applyProtection="1"/>
    <xf numFmtId="0" fontId="6" fillId="2" borderId="7" xfId="0" applyFont="1" applyFill="1" applyBorder="1" applyProtection="1"/>
    <xf numFmtId="0" fontId="24" fillId="2" borderId="7" xfId="0" applyFont="1" applyFill="1" applyBorder="1" applyProtection="1"/>
    <xf numFmtId="0" fontId="21" fillId="2" borderId="7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wrapText="1"/>
    </xf>
    <xf numFmtId="0" fontId="25" fillId="4" borderId="7" xfId="0" applyFont="1" applyFill="1" applyBorder="1" applyAlignment="1" applyProtection="1">
      <alignment horizontal="right" wrapText="1"/>
    </xf>
    <xf numFmtId="0" fontId="25" fillId="2" borderId="0" xfId="0" applyFont="1" applyFill="1" applyBorder="1" applyAlignment="1" applyProtection="1">
      <alignment horizontal="right" wrapText="1"/>
    </xf>
    <xf numFmtId="0" fontId="25" fillId="4" borderId="0" xfId="0" applyFont="1" applyFill="1" applyBorder="1" applyAlignment="1" applyProtection="1">
      <alignment horizontal="right" wrapText="1"/>
    </xf>
    <xf numFmtId="0" fontId="26" fillId="2" borderId="0" xfId="0" applyFont="1" applyFill="1" applyBorder="1" applyAlignment="1" applyProtection="1">
      <alignment horizontal="center" wrapText="1"/>
    </xf>
    <xf numFmtId="0" fontId="8" fillId="2" borderId="7" xfId="0" applyFont="1" applyFill="1" applyBorder="1" applyAlignment="1" applyProtection="1">
      <alignment horizontal="center" wrapText="1"/>
    </xf>
    <xf numFmtId="0" fontId="8" fillId="2" borderId="0" xfId="0" applyFont="1" applyFill="1" applyBorder="1" applyAlignment="1" applyProtection="1">
      <alignment horizontal="center" wrapText="1"/>
    </xf>
    <xf numFmtId="0" fontId="19" fillId="2" borderId="0" xfId="0" applyFont="1" applyFill="1" applyProtection="1"/>
    <xf numFmtId="0" fontId="6" fillId="2" borderId="0" xfId="0" applyFont="1" applyFill="1" applyProtection="1"/>
    <xf numFmtId="43" fontId="6" fillId="2" borderId="0" xfId="1" applyFont="1" applyFill="1" applyBorder="1" applyAlignment="1" applyProtection="1"/>
    <xf numFmtId="3" fontId="6" fillId="2" borderId="0" xfId="0" applyNumberFormat="1" applyFont="1" applyFill="1" applyBorder="1" applyProtection="1"/>
    <xf numFmtId="43" fontId="8" fillId="2" borderId="0" xfId="1" applyFont="1" applyFill="1" applyAlignment="1" applyProtection="1">
      <alignment vertical="top"/>
    </xf>
    <xf numFmtId="0" fontId="27" fillId="2" borderId="0" xfId="0" applyFont="1" applyFill="1" applyProtection="1"/>
    <xf numFmtId="3" fontId="6" fillId="2" borderId="0" xfId="0" applyNumberFormat="1" applyFont="1" applyFill="1" applyProtection="1"/>
    <xf numFmtId="0" fontId="28" fillId="5" borderId="13" xfId="0" applyFont="1" applyFill="1" applyBorder="1" applyAlignment="1">
      <alignment horizontal="center" vertical="center" wrapText="1"/>
    </xf>
    <xf numFmtId="166" fontId="28" fillId="5" borderId="13" xfId="0" applyNumberFormat="1" applyFont="1" applyFill="1" applyBorder="1" applyAlignment="1">
      <alignment horizontal="center" vertical="center" wrapText="1"/>
    </xf>
    <xf numFmtId="0" fontId="29" fillId="2" borderId="5" xfId="0" applyFont="1" applyFill="1" applyBorder="1" applyProtection="1"/>
    <xf numFmtId="0" fontId="30" fillId="5" borderId="5" xfId="0" applyFont="1" applyFill="1" applyBorder="1" applyAlignment="1">
      <alignment horizontal="center"/>
    </xf>
    <xf numFmtId="0" fontId="30" fillId="5" borderId="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vertical="center"/>
    </xf>
    <xf numFmtId="166" fontId="28" fillId="5" borderId="5" xfId="0" applyNumberFormat="1" applyFont="1" applyFill="1" applyBorder="1" applyAlignment="1">
      <alignment horizontal="center" vertical="center" wrapText="1"/>
    </xf>
    <xf numFmtId="1" fontId="30" fillId="5" borderId="5" xfId="0" applyNumberFormat="1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vertical="center" wrapText="1"/>
    </xf>
    <xf numFmtId="0" fontId="30" fillId="5" borderId="5" xfId="0" applyFont="1" applyFill="1" applyBorder="1" applyAlignment="1">
      <alignment vertical="top"/>
    </xf>
    <xf numFmtId="0" fontId="29" fillId="2" borderId="5" xfId="0" applyFont="1" applyFill="1" applyBorder="1" applyAlignment="1" applyProtection="1">
      <alignment horizontal="left"/>
    </xf>
    <xf numFmtId="0" fontId="29" fillId="2" borderId="0" xfId="0" applyFont="1" applyFill="1" applyBorder="1" applyProtection="1"/>
    <xf numFmtId="0" fontId="30" fillId="5" borderId="0" xfId="0" applyFont="1" applyFill="1" applyBorder="1" applyAlignment="1">
      <alignment horizontal="center"/>
    </xf>
    <xf numFmtId="0" fontId="30" fillId="5" borderId="0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vertical="center" wrapText="1"/>
    </xf>
    <xf numFmtId="166" fontId="28" fillId="5" borderId="0" xfId="0" applyNumberFormat="1" applyFont="1" applyFill="1" applyBorder="1" applyAlignment="1">
      <alignment horizontal="center" vertical="center" wrapText="1"/>
    </xf>
    <xf numFmtId="1" fontId="30" fillId="5" borderId="0" xfId="0" applyNumberFormat="1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/>
    </xf>
    <xf numFmtId="0" fontId="30" fillId="5" borderId="0" xfId="0" applyFont="1" applyFill="1" applyBorder="1"/>
    <xf numFmtId="3" fontId="30" fillId="5" borderId="0" xfId="0" applyNumberFormat="1" applyFont="1" applyFill="1" applyBorder="1" applyAlignment="1">
      <alignment horizontal="center" vertical="center" wrapText="1"/>
    </xf>
    <xf numFmtId="0" fontId="19" fillId="5" borderId="0" xfId="0" applyFont="1" applyFill="1" applyBorder="1" applyProtection="1"/>
    <xf numFmtId="0" fontId="29" fillId="0" borderId="0" xfId="0" applyFont="1" applyBorder="1" applyProtection="1"/>
    <xf numFmtId="0" fontId="29" fillId="5" borderId="0" xfId="0" applyFont="1" applyFill="1" applyBorder="1" applyProtection="1"/>
    <xf numFmtId="0" fontId="6" fillId="5" borderId="0" xfId="0" applyFont="1" applyFill="1" applyBorder="1" applyProtection="1"/>
    <xf numFmtId="0" fontId="29" fillId="5" borderId="0" xfId="0" applyFont="1" applyFill="1" applyBorder="1" applyAlignment="1" applyProtection="1">
      <alignment horizontal="right"/>
    </xf>
    <xf numFmtId="164" fontId="29" fillId="5" borderId="0" xfId="1" applyNumberFormat="1" applyFont="1" applyFill="1" applyBorder="1" applyProtection="1"/>
    <xf numFmtId="0" fontId="1" fillId="7" borderId="0" xfId="3" applyFont="1" applyFill="1" applyProtection="1"/>
    <xf numFmtId="0" fontId="10" fillId="2" borderId="0" xfId="3" quotePrefix="1" applyFont="1" applyFill="1" applyAlignment="1" applyProtection="1">
      <alignment horizontal="center"/>
    </xf>
    <xf numFmtId="0" fontId="19" fillId="5" borderId="0" xfId="3" applyFont="1" applyFill="1" applyProtection="1"/>
    <xf numFmtId="0" fontId="1" fillId="2" borderId="0" xfId="3" quotePrefix="1" applyFont="1" applyFill="1" applyAlignment="1" applyProtection="1"/>
    <xf numFmtId="0" fontId="19" fillId="0" borderId="0" xfId="3" applyFont="1" applyProtection="1"/>
    <xf numFmtId="0" fontId="10" fillId="2" borderId="0" xfId="3" quotePrefix="1" applyFont="1" applyFill="1" applyAlignment="1" applyProtection="1">
      <alignment horizontal="right"/>
    </xf>
    <xf numFmtId="0" fontId="31" fillId="5" borderId="0" xfId="3" applyFont="1" applyFill="1" applyBorder="1" applyAlignment="1" applyProtection="1">
      <alignment horizontal="left" vertical="top"/>
    </xf>
    <xf numFmtId="0" fontId="10" fillId="2" borderId="0" xfId="3" quotePrefix="1" applyFont="1" applyFill="1" applyAlignment="1" applyProtection="1"/>
    <xf numFmtId="0" fontId="5" fillId="2" borderId="0" xfId="3" applyFont="1" applyFill="1" applyBorder="1" applyAlignment="1" applyProtection="1">
      <alignment horizontal="left"/>
    </xf>
    <xf numFmtId="0" fontId="2" fillId="2" borderId="0" xfId="3" applyFont="1" applyFill="1" applyAlignment="1" applyProtection="1">
      <alignment horizontal="left"/>
    </xf>
    <xf numFmtId="0" fontId="10" fillId="5" borderId="0" xfId="3" applyFont="1" applyFill="1" applyAlignment="1" applyProtection="1">
      <alignment horizontal="left"/>
    </xf>
    <xf numFmtId="0" fontId="10" fillId="2" borderId="0" xfId="3" applyFont="1" applyFill="1" applyAlignment="1" applyProtection="1">
      <alignment horizontal="left"/>
    </xf>
    <xf numFmtId="0" fontId="7" fillId="2" borderId="0" xfId="3" applyFont="1" applyFill="1" applyAlignment="1" applyProtection="1">
      <alignment horizontal="right"/>
    </xf>
    <xf numFmtId="0" fontId="19" fillId="2" borderId="0" xfId="3" applyFont="1" applyFill="1" applyProtection="1"/>
    <xf numFmtId="0" fontId="32" fillId="2" borderId="0" xfId="3" applyFont="1" applyFill="1" applyBorder="1" applyAlignment="1" applyProtection="1">
      <alignment horizontal="right"/>
    </xf>
    <xf numFmtId="0" fontId="1" fillId="5" borderId="0" xfId="3" applyFont="1" applyFill="1" applyBorder="1" applyAlignment="1" applyProtection="1"/>
    <xf numFmtId="0" fontId="8" fillId="0" borderId="18" xfId="3" applyFont="1" applyBorder="1" applyAlignment="1" applyProtection="1">
      <alignment horizontal="center" wrapText="1"/>
    </xf>
    <xf numFmtId="0" fontId="33" fillId="0" borderId="17" xfId="3" applyFont="1" applyBorder="1" applyAlignment="1" applyProtection="1">
      <alignment horizontal="center" wrapText="1"/>
    </xf>
    <xf numFmtId="0" fontId="8" fillId="5" borderId="0" xfId="3" applyFont="1" applyFill="1" applyBorder="1" applyAlignment="1" applyProtection="1">
      <alignment horizontal="center"/>
    </xf>
    <xf numFmtId="0" fontId="8" fillId="0" borderId="17" xfId="3" applyFont="1" applyBorder="1" applyAlignment="1" applyProtection="1">
      <alignment horizontal="center"/>
    </xf>
    <xf numFmtId="0" fontId="8" fillId="0" borderId="17" xfId="3" applyFont="1" applyBorder="1" applyAlignment="1" applyProtection="1">
      <alignment horizontal="center" wrapText="1"/>
    </xf>
    <xf numFmtId="43" fontId="8" fillId="7" borderId="30" xfId="4" applyNumberFormat="1" applyFont="1" applyFill="1" applyBorder="1" applyAlignment="1" applyProtection="1">
      <alignment horizontal="center"/>
    </xf>
    <xf numFmtId="0" fontId="6" fillId="5" borderId="0" xfId="3" applyFont="1" applyFill="1" applyBorder="1" applyAlignment="1" applyProtection="1">
      <alignment horizontal="center"/>
    </xf>
    <xf numFmtId="43" fontId="8" fillId="7" borderId="5" xfId="4" applyNumberFormat="1" applyFont="1" applyFill="1" applyBorder="1" applyAlignment="1" applyProtection="1">
      <alignment horizontal="center"/>
    </xf>
    <xf numFmtId="0" fontId="8" fillId="4" borderId="3" xfId="3" applyFont="1" applyFill="1" applyBorder="1" applyAlignment="1" applyProtection="1">
      <alignment horizontal="left"/>
    </xf>
    <xf numFmtId="0" fontId="21" fillId="4" borderId="15" xfId="3" applyFont="1" applyFill="1" applyBorder="1" applyAlignment="1" applyProtection="1">
      <alignment horizontal="center" wrapText="1"/>
    </xf>
    <xf numFmtId="0" fontId="8" fillId="4" borderId="15" xfId="3" applyFont="1" applyFill="1" applyBorder="1" applyAlignment="1" applyProtection="1">
      <alignment horizontal="center"/>
    </xf>
    <xf numFmtId="43" fontId="8" fillId="4" borderId="5" xfId="4" applyNumberFormat="1" applyFont="1" applyFill="1" applyBorder="1" applyAlignment="1" applyProtection="1">
      <alignment horizontal="center"/>
    </xf>
    <xf numFmtId="0" fontId="8" fillId="4" borderId="13" xfId="3" applyFont="1" applyFill="1" applyBorder="1" applyAlignment="1" applyProtection="1">
      <alignment horizontal="center"/>
    </xf>
    <xf numFmtId="43" fontId="8" fillId="4" borderId="13" xfId="3" applyNumberFormat="1" applyFont="1" applyFill="1" applyBorder="1" applyAlignment="1" applyProtection="1"/>
    <xf numFmtId="164" fontId="8" fillId="4" borderId="5" xfId="3" applyNumberFormat="1" applyFont="1" applyFill="1" applyBorder="1" applyAlignment="1" applyProtection="1"/>
    <xf numFmtId="0" fontId="21" fillId="5" borderId="10" xfId="3" applyFont="1" applyFill="1" applyBorder="1" applyAlignment="1" applyProtection="1">
      <alignment horizontal="center" wrapText="1"/>
    </xf>
    <xf numFmtId="0" fontId="21" fillId="5" borderId="0" xfId="3" applyFont="1" applyFill="1" applyBorder="1" applyAlignment="1" applyProtection="1">
      <alignment horizontal="center" wrapText="1"/>
    </xf>
    <xf numFmtId="43" fontId="8" fillId="5" borderId="12" xfId="4" applyNumberFormat="1" applyFont="1" applyFill="1" applyBorder="1" applyAlignment="1" applyProtection="1">
      <alignment horizontal="center"/>
    </xf>
    <xf numFmtId="43" fontId="7" fillId="4" borderId="26" xfId="1" applyNumberFormat="1" applyFont="1" applyFill="1" applyBorder="1" applyAlignment="1" applyProtection="1">
      <alignment horizontal="center"/>
    </xf>
    <xf numFmtId="2" fontId="7" fillId="4" borderId="26" xfId="3" applyNumberFormat="1" applyFont="1" applyFill="1" applyBorder="1" applyAlignment="1" applyProtection="1">
      <alignment horizontal="right"/>
    </xf>
    <xf numFmtId="43" fontId="7" fillId="4" borderId="26" xfId="3" applyNumberFormat="1" applyFont="1" applyFill="1" applyBorder="1" applyAlignment="1" applyProtection="1">
      <alignment horizontal="right"/>
    </xf>
    <xf numFmtId="164" fontId="7" fillId="4" borderId="16" xfId="3" applyNumberFormat="1" applyFont="1" applyFill="1" applyBorder="1" applyAlignment="1" applyProtection="1"/>
    <xf numFmtId="0" fontId="21" fillId="5" borderId="2" xfId="3" applyFont="1" applyFill="1" applyBorder="1" applyAlignment="1" applyProtection="1">
      <alignment horizontal="center" wrapText="1"/>
    </xf>
    <xf numFmtId="43" fontId="8" fillId="5" borderId="7" xfId="4" applyNumberFormat="1" applyFont="1" applyFill="1" applyBorder="1" applyAlignment="1" applyProtection="1">
      <alignment horizontal="center"/>
    </xf>
    <xf numFmtId="10" fontId="7" fillId="4" borderId="27" xfId="5" applyNumberFormat="1" applyFont="1" applyFill="1" applyBorder="1" applyAlignment="1" applyProtection="1">
      <alignment horizontal="center"/>
    </xf>
    <xf numFmtId="10" fontId="7" fillId="4" borderId="27" xfId="5" applyNumberFormat="1" applyFont="1" applyFill="1" applyBorder="1" applyAlignment="1" applyProtection="1">
      <alignment horizontal="right"/>
    </xf>
    <xf numFmtId="164" fontId="7" fillId="4" borderId="27" xfId="1" applyNumberFormat="1" applyFont="1" applyFill="1" applyBorder="1" applyAlignment="1" applyProtection="1">
      <alignment horizontal="center"/>
    </xf>
    <xf numFmtId="164" fontId="7" fillId="4" borderId="27" xfId="1" applyNumberFormat="1" applyFont="1" applyFill="1" applyBorder="1" applyAlignment="1" applyProtection="1">
      <alignment horizontal="right"/>
    </xf>
    <xf numFmtId="0" fontId="34" fillId="5" borderId="0" xfId="3" applyFont="1" applyFill="1" applyBorder="1" applyAlignment="1" applyProtection="1">
      <alignment horizontal="right" vertical="center"/>
    </xf>
    <xf numFmtId="2" fontId="34" fillId="5" borderId="7" xfId="3" applyNumberFormat="1" applyFont="1" applyFill="1" applyBorder="1" applyAlignment="1" applyProtection="1">
      <alignment horizontal="center"/>
    </xf>
    <xf numFmtId="0" fontId="21" fillId="5" borderId="28" xfId="3" applyFont="1" applyFill="1" applyBorder="1" applyAlignment="1" applyProtection="1">
      <alignment horizontal="center" vertical="top"/>
    </xf>
    <xf numFmtId="0" fontId="21" fillId="5" borderId="28" xfId="3" applyFont="1" applyFill="1" applyBorder="1" applyAlignment="1" applyProtection="1">
      <alignment horizontal="center" vertical="top" wrapText="1"/>
    </xf>
    <xf numFmtId="164" fontId="34" fillId="5" borderId="12" xfId="3" applyNumberFormat="1" applyFont="1" applyFill="1" applyBorder="1" applyAlignment="1" applyProtection="1">
      <alignment horizontal="left" vertical="center"/>
    </xf>
    <xf numFmtId="0" fontId="10" fillId="5" borderId="0" xfId="3" applyFont="1" applyFill="1" applyBorder="1" applyAlignment="1" applyProtection="1"/>
    <xf numFmtId="0" fontId="21" fillId="5" borderId="0" xfId="3" applyFont="1" applyFill="1" applyBorder="1" applyAlignment="1" applyProtection="1"/>
    <xf numFmtId="0" fontId="8" fillId="5" borderId="7" xfId="3" applyFont="1" applyFill="1" applyBorder="1" applyAlignment="1" applyProtection="1">
      <alignment horizontal="center"/>
    </xf>
    <xf numFmtId="0" fontId="8" fillId="5" borderId="2" xfId="3" applyFont="1" applyFill="1" applyBorder="1" applyAlignment="1" applyProtection="1">
      <alignment horizontal="center"/>
    </xf>
    <xf numFmtId="164" fontId="8" fillId="5" borderId="7" xfId="3" applyNumberFormat="1" applyFont="1" applyFill="1" applyBorder="1" applyAlignment="1" applyProtection="1">
      <alignment horizontal="center"/>
    </xf>
    <xf numFmtId="0" fontId="6" fillId="5" borderId="0" xfId="3" applyFont="1" applyFill="1" applyBorder="1" applyAlignment="1" applyProtection="1">
      <alignment wrapText="1"/>
    </xf>
    <xf numFmtId="0" fontId="7" fillId="5" borderId="0" xfId="3" applyFont="1" applyFill="1" applyBorder="1" applyAlignment="1" applyProtection="1">
      <alignment wrapText="1"/>
    </xf>
    <xf numFmtId="0" fontId="8" fillId="5" borderId="0" xfId="3" applyFont="1" applyFill="1" applyBorder="1" applyAlignment="1" applyProtection="1"/>
    <xf numFmtId="0" fontId="8" fillId="5" borderId="7" xfId="3" applyFont="1" applyFill="1" applyBorder="1" applyAlignment="1" applyProtection="1"/>
    <xf numFmtId="0" fontId="7" fillId="4" borderId="2" xfId="3" applyFont="1" applyFill="1" applyBorder="1" applyAlignment="1" applyProtection="1"/>
    <xf numFmtId="0" fontId="8" fillId="4" borderId="0" xfId="3" applyFont="1" applyFill="1" applyBorder="1" applyAlignment="1" applyProtection="1">
      <alignment horizontal="center"/>
    </xf>
    <xf numFmtId="10" fontId="7" fillId="4" borderId="0" xfId="3" applyNumberFormat="1" applyFont="1" applyFill="1" applyBorder="1" applyAlignment="1" applyProtection="1">
      <alignment horizontal="center"/>
    </xf>
    <xf numFmtId="0" fontId="6" fillId="5" borderId="0" xfId="3" applyFont="1" applyFill="1" applyBorder="1" applyAlignment="1" applyProtection="1"/>
    <xf numFmtId="0" fontId="7" fillId="5" borderId="0" xfId="3" applyFont="1" applyFill="1" applyBorder="1" applyAlignment="1" applyProtection="1"/>
    <xf numFmtId="0" fontId="21" fillId="4" borderId="0" xfId="3" applyFont="1" applyFill="1" applyBorder="1" applyAlignment="1" applyProtection="1">
      <alignment horizontal="center"/>
    </xf>
    <xf numFmtId="0" fontId="6" fillId="8" borderId="1" xfId="3" applyFont="1" applyFill="1" applyBorder="1" applyAlignment="1" applyProtection="1">
      <protection locked="0"/>
    </xf>
    <xf numFmtId="0" fontId="7" fillId="5" borderId="1" xfId="3" applyFont="1" applyFill="1" applyBorder="1" applyAlignment="1" applyProtection="1"/>
    <xf numFmtId="0" fontId="21" fillId="4" borderId="1" xfId="3" applyFont="1" applyFill="1" applyBorder="1" applyAlignment="1" applyProtection="1">
      <alignment horizontal="center"/>
    </xf>
    <xf numFmtId="0" fontId="10" fillId="5" borderId="11" xfId="3" applyFont="1" applyFill="1" applyBorder="1" applyAlignment="1" applyProtection="1"/>
    <xf numFmtId="0" fontId="21" fillId="5" borderId="11" xfId="3" applyFont="1" applyFill="1" applyBorder="1" applyAlignment="1" applyProtection="1"/>
    <xf numFmtId="0" fontId="8" fillId="5" borderId="11" xfId="3" applyFont="1" applyFill="1" applyBorder="1" applyAlignment="1" applyProtection="1">
      <alignment horizontal="center"/>
    </xf>
    <xf numFmtId="0" fontId="8" fillId="5" borderId="12" xfId="3" applyFont="1" applyFill="1" applyBorder="1" applyAlignment="1" applyProtection="1">
      <alignment horizontal="center"/>
    </xf>
    <xf numFmtId="0" fontId="7" fillId="0" borderId="10" xfId="3" applyFont="1" applyFill="1" applyBorder="1" applyAlignment="1" applyProtection="1"/>
    <xf numFmtId="10" fontId="7" fillId="5" borderId="11" xfId="5" applyNumberFormat="1" applyFont="1" applyFill="1" applyBorder="1" applyAlignment="1" applyProtection="1">
      <alignment horizontal="center"/>
    </xf>
    <xf numFmtId="164" fontId="8" fillId="4" borderId="5" xfId="3" applyNumberFormat="1" applyFont="1" applyFill="1" applyBorder="1" applyAlignment="1" applyProtection="1">
      <alignment horizontal="center"/>
    </xf>
    <xf numFmtId="0" fontId="7" fillId="5" borderId="0" xfId="3" applyFont="1" applyFill="1" applyBorder="1" applyAlignment="1" applyProtection="1">
      <alignment horizontal="center" wrapText="1"/>
    </xf>
    <xf numFmtId="0" fontId="8" fillId="5" borderId="14" xfId="3" applyFont="1" applyFill="1" applyBorder="1" applyAlignment="1" applyProtection="1">
      <alignment horizontal="center"/>
    </xf>
    <xf numFmtId="0" fontId="7" fillId="0" borderId="2" xfId="3" applyFont="1" applyFill="1" applyBorder="1" applyAlignment="1" applyProtection="1">
      <alignment horizontal="left"/>
    </xf>
    <xf numFmtId="10" fontId="8" fillId="5" borderId="0" xfId="5" applyNumberFormat="1" applyFont="1" applyFill="1" applyBorder="1" applyAlignment="1" applyProtection="1">
      <alignment horizontal="center"/>
    </xf>
    <xf numFmtId="164" fontId="35" fillId="0" borderId="7" xfId="3" applyNumberFormat="1" applyFont="1" applyFill="1" applyBorder="1" applyAlignment="1" applyProtection="1">
      <alignment horizontal="center"/>
    </xf>
    <xf numFmtId="0" fontId="10" fillId="5" borderId="33" xfId="3" applyFont="1" applyFill="1" applyBorder="1" applyAlignment="1" applyProtection="1">
      <alignment horizontal="left"/>
    </xf>
    <xf numFmtId="0" fontId="10" fillId="5" borderId="21" xfId="3" applyFont="1" applyFill="1" applyBorder="1" applyAlignment="1" applyProtection="1">
      <alignment horizontal="center"/>
    </xf>
    <xf numFmtId="0" fontId="8" fillId="5" borderId="21" xfId="3" applyFont="1" applyFill="1" applyBorder="1" applyAlignment="1" applyProtection="1"/>
    <xf numFmtId="0" fontId="8" fillId="5" borderId="34" xfId="3" applyFont="1" applyFill="1" applyBorder="1" applyAlignment="1" applyProtection="1"/>
    <xf numFmtId="0" fontId="8" fillId="5" borderId="4" xfId="3" applyFont="1" applyFill="1" applyBorder="1" applyAlignment="1" applyProtection="1">
      <alignment horizontal="center"/>
    </xf>
    <xf numFmtId="0" fontId="8" fillId="4" borderId="33" xfId="3" applyFont="1" applyFill="1" applyBorder="1" applyAlignment="1" applyProtection="1">
      <alignment horizontal="center"/>
    </xf>
    <xf numFmtId="0" fontId="8" fillId="4" borderId="21" xfId="3" applyFont="1" applyFill="1" applyBorder="1" applyAlignment="1" applyProtection="1">
      <alignment horizontal="center"/>
    </xf>
    <xf numFmtId="164" fontId="10" fillId="7" borderId="19" xfId="3" applyNumberFormat="1" applyFont="1" applyFill="1" applyBorder="1" applyAlignment="1" applyProtection="1">
      <alignment horizontal="center"/>
    </xf>
    <xf numFmtId="0" fontId="8" fillId="5" borderId="21" xfId="3" applyFont="1" applyFill="1" applyBorder="1" applyAlignment="1" applyProtection="1">
      <alignment horizontal="center"/>
    </xf>
    <xf numFmtId="164" fontId="8" fillId="5" borderId="21" xfId="3" applyNumberFormat="1" applyFont="1" applyFill="1" applyBorder="1" applyAlignment="1" applyProtection="1">
      <alignment horizontal="center"/>
    </xf>
    <xf numFmtId="164" fontId="8" fillId="5" borderId="22" xfId="3" applyNumberFormat="1" applyFont="1" applyFill="1" applyBorder="1" applyAlignment="1" applyProtection="1">
      <alignment horizontal="center"/>
    </xf>
    <xf numFmtId="0" fontId="8" fillId="5" borderId="24" xfId="3" applyFont="1" applyFill="1" applyBorder="1" applyAlignment="1" applyProtection="1">
      <alignment horizontal="center"/>
    </xf>
    <xf numFmtId="10" fontId="8" fillId="5" borderId="24" xfId="5" applyNumberFormat="1" applyFont="1" applyFill="1" applyBorder="1" applyAlignment="1" applyProtection="1">
      <alignment horizontal="right"/>
    </xf>
    <xf numFmtId="10" fontId="8" fillId="5" borderId="25" xfId="5" applyNumberFormat="1" applyFont="1" applyFill="1" applyBorder="1" applyAlignment="1" applyProtection="1">
      <alignment horizontal="right"/>
    </xf>
    <xf numFmtId="0" fontId="10" fillId="2" borderId="0" xfId="3" applyFont="1" applyFill="1" applyBorder="1" applyProtection="1"/>
    <xf numFmtId="0" fontId="8" fillId="2" borderId="0" xfId="3" applyFont="1" applyFill="1" applyBorder="1" applyAlignment="1" applyProtection="1">
      <alignment horizontal="center"/>
    </xf>
    <xf numFmtId="0" fontId="35" fillId="2" borderId="0" xfId="3" applyFont="1" applyFill="1" applyBorder="1" applyAlignment="1" applyProtection="1">
      <alignment horizontal="center"/>
    </xf>
    <xf numFmtId="0" fontId="21" fillId="5" borderId="0" xfId="3" applyFont="1" applyFill="1" applyBorder="1" applyProtection="1"/>
    <xf numFmtId="0" fontId="21" fillId="5" borderId="0" xfId="3" applyFont="1" applyFill="1" applyBorder="1" applyAlignment="1" applyProtection="1">
      <alignment horizontal="center"/>
    </xf>
    <xf numFmtId="0" fontId="21" fillId="2" borderId="0" xfId="3" applyFont="1" applyFill="1" applyBorder="1" applyAlignment="1" applyProtection="1">
      <alignment horizontal="center"/>
    </xf>
    <xf numFmtId="0" fontId="3" fillId="5" borderId="0" xfId="3" applyFont="1" applyFill="1" applyBorder="1" applyAlignment="1" applyProtection="1">
      <alignment horizontal="left"/>
    </xf>
    <xf numFmtId="0" fontId="6" fillId="2" borderId="0" xfId="3" applyFont="1" applyFill="1" applyBorder="1" applyAlignment="1" applyProtection="1">
      <alignment horizontal="center"/>
    </xf>
    <xf numFmtId="0" fontId="19" fillId="2" borderId="0" xfId="3" applyFont="1" applyFill="1" applyBorder="1" applyProtection="1"/>
    <xf numFmtId="0" fontId="19" fillId="0" borderId="0" xfId="3" applyFont="1" applyFill="1" applyBorder="1" applyProtection="1"/>
    <xf numFmtId="0" fontId="3" fillId="0" borderId="0" xfId="2" applyFont="1" applyProtection="1"/>
    <xf numFmtId="0" fontId="10" fillId="13" borderId="5" xfId="2" applyFont="1" applyFill="1" applyBorder="1" applyAlignment="1" applyProtection="1">
      <alignment horizontal="center" wrapText="1"/>
    </xf>
    <xf numFmtId="0" fontId="3" fillId="12" borderId="0" xfId="2" applyFont="1" applyFill="1" applyProtection="1"/>
    <xf numFmtId="10" fontId="8" fillId="5" borderId="24" xfId="5" applyNumberFormat="1" applyFont="1" applyFill="1" applyBorder="1" applyAlignment="1" applyProtection="1">
      <alignment horizontal="center"/>
    </xf>
    <xf numFmtId="164" fontId="34" fillId="5" borderId="12" xfId="3" applyNumberFormat="1" applyFont="1" applyFill="1" applyBorder="1" applyAlignment="1" applyProtection="1">
      <alignment horizontal="left" vertical="top"/>
    </xf>
    <xf numFmtId="0" fontId="2" fillId="0" borderId="8" xfId="0" applyFont="1" applyFill="1" applyBorder="1" applyAlignment="1" applyProtection="1">
      <alignment horizontal="left" vertical="center"/>
    </xf>
    <xf numFmtId="0" fontId="10" fillId="0" borderId="9" xfId="0" applyFont="1" applyFill="1" applyBorder="1" applyAlignment="1" applyProtection="1">
      <alignment horizontal="right" vertical="top" wrapText="1"/>
    </xf>
    <xf numFmtId="0" fontId="10" fillId="0" borderId="4" xfId="0" applyFont="1" applyFill="1" applyBorder="1" applyAlignment="1" applyProtection="1">
      <alignment horizontal="right" vertical="top" wrapText="1"/>
    </xf>
    <xf numFmtId="0" fontId="3" fillId="6" borderId="5" xfId="0" applyFont="1" applyFill="1" applyBorder="1" applyAlignment="1" applyProtection="1">
      <alignment vertical="top"/>
      <protection locked="0"/>
    </xf>
    <xf numFmtId="0" fontId="10" fillId="4" borderId="5" xfId="0" applyFont="1" applyFill="1" applyBorder="1" applyAlignment="1" applyProtection="1">
      <alignment horizontal="center" wrapText="1"/>
    </xf>
    <xf numFmtId="164" fontId="10" fillId="7" borderId="5" xfId="1" applyNumberFormat="1" applyFont="1" applyFill="1" applyBorder="1" applyAlignment="1" applyProtection="1"/>
    <xf numFmtId="164" fontId="3" fillId="8" borderId="5" xfId="1" applyNumberFormat="1" applyFont="1" applyFill="1" applyBorder="1" applyAlignment="1" applyProtection="1">
      <protection locked="0"/>
    </xf>
    <xf numFmtId="164" fontId="3" fillId="13" borderId="5" xfId="1" applyNumberFormat="1" applyFont="1" applyFill="1" applyBorder="1" applyAlignment="1" applyProtection="1"/>
    <xf numFmtId="164" fontId="3" fillId="10" borderId="5" xfId="1" applyNumberFormat="1" applyFont="1" applyFill="1" applyBorder="1" applyAlignment="1" applyProtection="1"/>
    <xf numFmtId="10" fontId="3" fillId="7" borderId="5" xfId="5" applyNumberFormat="1" applyFont="1" applyFill="1" applyBorder="1" applyAlignment="1" applyProtection="1"/>
    <xf numFmtId="164" fontId="10" fillId="7" borderId="5" xfId="1" applyNumberFormat="1" applyFont="1" applyFill="1" applyBorder="1" applyAlignment="1" applyProtection="1">
      <alignment horizontal="center"/>
    </xf>
    <xf numFmtId="164" fontId="10" fillId="10" borderId="5" xfId="1" applyNumberFormat="1" applyFont="1" applyFill="1" applyBorder="1" applyAlignment="1" applyProtection="1"/>
    <xf numFmtId="164" fontId="37" fillId="10" borderId="5" xfId="1" applyNumberFormat="1" applyFont="1" applyFill="1" applyBorder="1" applyAlignment="1" applyProtection="1"/>
    <xf numFmtId="164" fontId="37" fillId="9" borderId="5" xfId="1" applyNumberFormat="1" applyFont="1" applyFill="1" applyBorder="1" applyAlignment="1" applyProtection="1">
      <alignment horizontal="center"/>
    </xf>
    <xf numFmtId="164" fontId="3" fillId="7" borderId="5" xfId="1" applyNumberFormat="1" applyFont="1" applyFill="1" applyBorder="1" applyAlignment="1" applyProtection="1">
      <alignment horizontal="center"/>
    </xf>
    <xf numFmtId="164" fontId="10" fillId="4" borderId="5" xfId="1" applyNumberFormat="1" applyFont="1" applyFill="1" applyBorder="1" applyAlignment="1" applyProtection="1">
      <alignment horizontal="center"/>
    </xf>
    <xf numFmtId="0" fontId="9" fillId="5" borderId="0" xfId="0" applyFont="1" applyFill="1" applyProtection="1"/>
    <xf numFmtId="0" fontId="38" fillId="5" borderId="0" xfId="0" applyFont="1" applyFill="1" applyProtection="1"/>
    <xf numFmtId="0" fontId="9" fillId="5" borderId="0" xfId="0" applyFont="1" applyFill="1" applyAlignment="1" applyProtection="1">
      <alignment horizontal="right"/>
    </xf>
    <xf numFmtId="0" fontId="38" fillId="5" borderId="0" xfId="0" applyFont="1" applyFill="1" applyBorder="1" applyAlignment="1" applyProtection="1">
      <alignment horizontal="center"/>
    </xf>
    <xf numFmtId="0" fontId="38" fillId="0" borderId="0" xfId="0" applyFont="1" applyProtection="1"/>
    <xf numFmtId="0" fontId="28" fillId="5" borderId="0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center" vertical="center" wrapText="1"/>
    </xf>
    <xf numFmtId="0" fontId="28" fillId="5" borderId="9" xfId="0" applyFont="1" applyFill="1" applyBorder="1" applyAlignment="1">
      <alignment horizontal="center" vertical="center" wrapText="1"/>
    </xf>
    <xf numFmtId="166" fontId="28" fillId="5" borderId="5" xfId="0" applyNumberFormat="1" applyFont="1" applyFill="1" applyBorder="1" applyAlignment="1">
      <alignment horizontal="center" vertical="center" wrapText="1"/>
    </xf>
    <xf numFmtId="166" fontId="28" fillId="5" borderId="13" xfId="0" applyNumberFormat="1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49" fontId="19" fillId="6" borderId="15" xfId="0" applyNumberFormat="1" applyFont="1" applyFill="1" applyBorder="1" applyAlignment="1" applyProtection="1">
      <alignment horizontal="left"/>
      <protection locked="0"/>
    </xf>
    <xf numFmtId="0" fontId="20" fillId="6" borderId="1" xfId="0" applyNumberFormat="1" applyFont="1" applyFill="1" applyBorder="1" applyAlignment="1" applyProtection="1">
      <alignment horizontal="center" wrapText="1"/>
      <protection locked="0"/>
    </xf>
    <xf numFmtId="49" fontId="23" fillId="2" borderId="0" xfId="0" applyNumberFormat="1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3" fontId="1" fillId="7" borderId="5" xfId="3" applyNumberFormat="1" applyFont="1" applyFill="1" applyBorder="1" applyAlignment="1" applyProtection="1">
      <alignment horizontal="center"/>
    </xf>
    <xf numFmtId="0" fontId="1" fillId="7" borderId="5" xfId="3" applyFont="1" applyFill="1" applyBorder="1" applyAlignment="1" applyProtection="1">
      <alignment horizontal="center"/>
    </xf>
    <xf numFmtId="0" fontId="1" fillId="2" borderId="0" xfId="3" applyFont="1" applyFill="1" applyAlignment="1" applyProtection="1">
      <alignment horizontal="left"/>
    </xf>
    <xf numFmtId="0" fontId="20" fillId="7" borderId="5" xfId="0" applyNumberFormat="1" applyFont="1" applyFill="1" applyBorder="1" applyAlignment="1" applyProtection="1">
      <alignment horizontal="center" wrapText="1"/>
    </xf>
    <xf numFmtId="0" fontId="6" fillId="5" borderId="20" xfId="3" applyFont="1" applyFill="1" applyBorder="1" applyAlignment="1" applyProtection="1">
      <alignment horizontal="right"/>
    </xf>
    <xf numFmtId="0" fontId="6" fillId="5" borderId="21" xfId="3" applyFont="1" applyFill="1" applyBorder="1" applyAlignment="1" applyProtection="1">
      <alignment horizontal="right"/>
    </xf>
    <xf numFmtId="0" fontId="6" fillId="5" borderId="23" xfId="3" applyFont="1" applyFill="1" applyBorder="1" applyAlignment="1" applyProtection="1">
      <alignment horizontal="right"/>
    </xf>
    <xf numFmtId="0" fontId="6" fillId="5" borderId="24" xfId="3" applyFont="1" applyFill="1" applyBorder="1" applyAlignment="1" applyProtection="1">
      <alignment horizontal="right"/>
    </xf>
    <xf numFmtId="0" fontId="8" fillId="0" borderId="18" xfId="3" applyFont="1" applyBorder="1" applyAlignment="1" applyProtection="1">
      <alignment horizontal="center" wrapText="1"/>
    </xf>
    <xf numFmtId="0" fontId="8" fillId="0" borderId="29" xfId="3" applyFont="1" applyBorder="1" applyAlignment="1" applyProtection="1">
      <alignment horizontal="center" wrapText="1"/>
    </xf>
    <xf numFmtId="0" fontId="6" fillId="8" borderId="31" xfId="0" applyFont="1" applyFill="1" applyBorder="1" applyAlignment="1" applyProtection="1">
      <alignment horizontal="left"/>
      <protection locked="0"/>
    </xf>
    <xf numFmtId="0" fontId="6" fillId="8" borderId="32" xfId="0" applyFont="1" applyFill="1" applyBorder="1" applyAlignment="1" applyProtection="1">
      <alignment horizontal="left"/>
      <protection locked="0"/>
    </xf>
    <xf numFmtId="0" fontId="6" fillId="8" borderId="3" xfId="0" applyFont="1" applyFill="1" applyBorder="1" applyAlignment="1" applyProtection="1">
      <alignment horizontal="left"/>
      <protection locked="0"/>
    </xf>
    <xf numFmtId="0" fontId="6" fillId="8" borderId="16" xfId="0" applyFont="1" applyFill="1" applyBorder="1" applyAlignment="1" applyProtection="1">
      <alignment horizontal="left"/>
      <protection locked="0"/>
    </xf>
    <xf numFmtId="49" fontId="10" fillId="7" borderId="5" xfId="2" applyNumberFormat="1" applyFont="1" applyFill="1" applyBorder="1" applyAlignment="1" applyProtection="1">
      <alignment horizontal="center"/>
    </xf>
    <xf numFmtId="0" fontId="10" fillId="7" borderId="13" xfId="2" applyFont="1" applyFill="1" applyBorder="1" applyAlignment="1" applyProtection="1">
      <alignment horizontal="center" vertical="center" textRotation="90"/>
    </xf>
    <xf numFmtId="0" fontId="10" fillId="7" borderId="4" xfId="2" applyFont="1" applyFill="1" applyBorder="1" applyAlignment="1" applyProtection="1">
      <alignment horizontal="center" vertical="center" textRotation="90"/>
    </xf>
    <xf numFmtId="0" fontId="3" fillId="7" borderId="3" xfId="2" applyNumberFormat="1" applyFont="1" applyFill="1" applyBorder="1" applyAlignment="1" applyProtection="1">
      <alignment horizontal="center" vertical="center" wrapText="1"/>
    </xf>
    <xf numFmtId="0" fontId="3" fillId="7" borderId="16" xfId="2" applyNumberFormat="1" applyFont="1" applyFill="1" applyBorder="1" applyAlignment="1" applyProtection="1">
      <alignment horizontal="center" vertical="center" wrapText="1"/>
    </xf>
    <xf numFmtId="0" fontId="3" fillId="7" borderId="3" xfId="2" applyNumberFormat="1" applyFont="1" applyFill="1" applyBorder="1" applyAlignment="1" applyProtection="1">
      <alignment horizontal="center" vertical="center"/>
    </xf>
    <xf numFmtId="0" fontId="3" fillId="7" borderId="16" xfId="2" applyNumberFormat="1" applyFont="1" applyFill="1" applyBorder="1" applyAlignment="1" applyProtection="1">
      <alignment horizontal="center" vertical="center"/>
    </xf>
    <xf numFmtId="0" fontId="10" fillId="7" borderId="4" xfId="2" applyFont="1" applyFill="1" applyBorder="1" applyAlignment="1" applyProtection="1">
      <alignment horizontal="center" vertical="center" textRotation="90" wrapText="1"/>
    </xf>
  </cellXfs>
  <cellStyles count="9">
    <cellStyle name="Comma" xfId="1" builtinId="3"/>
    <cellStyle name="Comma 2" xfId="4"/>
    <cellStyle name="Comma 5" xfId="7"/>
    <cellStyle name="Currency" xfId="6" builtinId="4"/>
    <cellStyle name="Currency 2" xfId="8"/>
    <cellStyle name="Normal" xfId="0" builtinId="0"/>
    <cellStyle name="Normal 2" xfId="2"/>
    <cellStyle name="Normal_Exhibit B - FY 1011" xfId="3"/>
    <cellStyle name="Percent" xfId="5" builtinId="5"/>
  </cellStyles>
  <dxfs count="2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CE6F1"/>
      <color rgb="FFFFFFFF"/>
      <color rgb="FFFFFFCC"/>
      <color rgb="FFFFFFC5"/>
      <color rgb="FFFFFF99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22Outpatient%20Form%200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trice\1Prop%2036\Cost%20Allocation%20Workbooks\04-05\ODF-DCH%20Cost%20Allocation%20Workbook%2004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trice\1Prop%2036\Cost%20Allocation%20Workbooks\04-05\DCH-ODF%20Cost%20Allocation%20Workbook%2003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verage"/>
      <sheetName val="7895ODFG-AD"/>
      <sheetName val="7990ODFG-AD"/>
      <sheetName val="7895ODFI-AD"/>
      <sheetName val="7990ODFI-AD"/>
      <sheetName val="Personnel Detail"/>
      <sheetName val="ODFGFUND-AD"/>
      <sheetName val="ODFIFUND-AD"/>
      <sheetName val="Comparison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>
        <row r="56">
          <cell r="G56" t="str">
            <v>Total</v>
          </cell>
        </row>
        <row r="57">
          <cell r="G57" t="e">
            <v>#DIV/0!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 t="e">
            <v>#DIV/0!</v>
          </cell>
        </row>
      </sheetData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Units"/>
      <sheetName val="Input"/>
      <sheetName val="Average"/>
      <sheetName val="Exhibit B"/>
      <sheetName val="Personnel"/>
      <sheetName val="Expl-Just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Revised 7/04</v>
          </cell>
          <cell r="D2" t="str">
            <v>AVERAGE WORKSHEET</v>
          </cell>
        </row>
        <row r="5">
          <cell r="A5" t="str">
            <v>COUNTY</v>
          </cell>
          <cell r="C5" t="str">
            <v>Alameda</v>
          </cell>
        </row>
        <row r="6">
          <cell r="A6" t="str">
            <v>CONTRACTOR</v>
          </cell>
          <cell r="C6" t="str">
            <v>Second Chance</v>
          </cell>
          <cell r="D6" t="str">
            <v>Ashland</v>
          </cell>
          <cell r="G6" t="str">
            <v xml:space="preserve">    CONTRACT NUMBER</v>
          </cell>
        </row>
        <row r="7">
          <cell r="A7" t="str">
            <v>CONTRACT PERIOD</v>
          </cell>
          <cell r="C7" t="str">
            <v>07/01/04 - 06/30/05</v>
          </cell>
          <cell r="G7" t="str">
            <v xml:space="preserve">    MEDI-CAL PROV. NO.</v>
          </cell>
          <cell r="I7">
            <v>0</v>
          </cell>
        </row>
        <row r="8">
          <cell r="A8" t="str">
            <v>DATE PREPARED</v>
          </cell>
          <cell r="C8">
            <v>38188.833530671298</v>
          </cell>
          <cell r="G8" t="str">
            <v xml:space="preserve">    CADDS PROVIDER NO.</v>
          </cell>
          <cell r="I8">
            <v>0</v>
          </cell>
        </row>
        <row r="9">
          <cell r="A9" t="str">
            <v>TYPE OF PROGRAM</v>
          </cell>
          <cell r="C9" t="str">
            <v xml:space="preserve">ODF </v>
          </cell>
        </row>
        <row r="10">
          <cell r="E10" t="str">
            <v>A</v>
          </cell>
          <cell r="F10" t="str">
            <v>B</v>
          </cell>
          <cell r="G10" t="str">
            <v>C</v>
          </cell>
          <cell r="H10" t="str">
            <v>D</v>
          </cell>
          <cell r="I10" t="str">
            <v>E</v>
          </cell>
          <cell r="J10" t="str">
            <v>F</v>
          </cell>
        </row>
        <row r="11">
          <cell r="E11" t="str">
            <v>NON BHCS
/ OTHER</v>
          </cell>
          <cell r="F11" t="str">
            <v>DCH
SACPA</v>
          </cell>
          <cell r="G11" t="str">
            <v>OUTPATIENT
SACPA</v>
          </cell>
          <cell r="H11" t="str">
            <v>OUTPATIENT
MEDI-CAL</v>
          </cell>
          <cell r="I11" t="str">
            <v>OUTPATIENT
NNA</v>
          </cell>
          <cell r="J11" t="str">
            <v>TOTAL</v>
          </cell>
        </row>
        <row r="12">
          <cell r="A12" t="str">
            <v>ENTER COST DATA:</v>
          </cell>
        </row>
        <row r="13">
          <cell r="A13" t="str">
            <v>1.</v>
          </cell>
          <cell r="B13" t="str">
            <v>TOTAL GROSS COSTS FROM PROVIDER'S RECORDS</v>
          </cell>
          <cell r="J13">
            <v>126099</v>
          </cell>
        </row>
        <row r="14">
          <cell r="A14" t="str">
            <v>2.</v>
          </cell>
          <cell r="B14" t="str">
            <v>ADJUSTMENTS FOR MEDI-CAL UNREIMBURSABLE COSTS (BY SERVICE PROVIDED)</v>
          </cell>
        </row>
        <row r="15">
          <cell r="A15" t="str">
            <v>a.</v>
          </cell>
          <cell r="J15">
            <v>0</v>
          </cell>
        </row>
        <row r="16">
          <cell r="A16" t="str">
            <v>b.</v>
          </cell>
          <cell r="J16">
            <v>0</v>
          </cell>
        </row>
        <row r="17">
          <cell r="A17" t="str">
            <v>c.</v>
          </cell>
          <cell r="J17">
            <v>0</v>
          </cell>
        </row>
        <row r="18">
          <cell r="A18" t="str">
            <v>d.</v>
          </cell>
          <cell r="J18">
            <v>0</v>
          </cell>
        </row>
        <row r="19">
          <cell r="A19" t="str">
            <v>e.</v>
          </cell>
          <cell r="J19">
            <v>0</v>
          </cell>
        </row>
        <row r="20">
          <cell r="A20" t="str">
            <v>f.</v>
          </cell>
          <cell r="J20">
            <v>0</v>
          </cell>
        </row>
        <row r="21">
          <cell r="A21" t="str">
            <v>g.</v>
          </cell>
          <cell r="J21">
            <v>0</v>
          </cell>
        </row>
        <row r="22">
          <cell r="A22" t="str">
            <v>h.</v>
          </cell>
          <cell r="J22">
            <v>0</v>
          </cell>
        </row>
        <row r="23">
          <cell r="A23" t="str">
            <v>i.</v>
          </cell>
          <cell r="J23">
            <v>0</v>
          </cell>
        </row>
        <row r="24">
          <cell r="A24" t="str">
            <v>j.</v>
          </cell>
          <cell r="J24">
            <v>0</v>
          </cell>
        </row>
        <row r="25">
          <cell r="A25" t="str">
            <v>k.</v>
          </cell>
          <cell r="J25">
            <v>0</v>
          </cell>
        </row>
        <row r="26">
          <cell r="A26" t="str">
            <v>l.</v>
          </cell>
          <cell r="J26">
            <v>0</v>
          </cell>
        </row>
        <row r="27">
          <cell r="A27" t="str">
            <v>m.</v>
          </cell>
          <cell r="J27">
            <v>0</v>
          </cell>
        </row>
        <row r="28">
          <cell r="A28" t="str">
            <v>n.</v>
          </cell>
          <cell r="J28">
            <v>0</v>
          </cell>
        </row>
        <row r="29">
          <cell r="A29" t="str">
            <v>o.</v>
          </cell>
          <cell r="J29">
            <v>0</v>
          </cell>
        </row>
        <row r="30">
          <cell r="A30" t="str">
            <v>p.</v>
          </cell>
          <cell r="J30">
            <v>0</v>
          </cell>
        </row>
        <row r="31">
          <cell r="A31" t="str">
            <v>q.</v>
          </cell>
          <cell r="J31">
            <v>0</v>
          </cell>
        </row>
        <row r="32">
          <cell r="A32" t="str">
            <v>r.</v>
          </cell>
          <cell r="J32">
            <v>0</v>
          </cell>
        </row>
        <row r="33">
          <cell r="A33" t="str">
            <v>s.</v>
          </cell>
          <cell r="B33" t="str">
            <v>TOTAL ADJUSTMENTS FOR MEDI-CAL UNREIMBURSABLE COSTS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 t="str">
            <v>3.</v>
          </cell>
          <cell r="B34" t="str">
            <v>ADJUSTMENTS FOR DIRECT COSTS (IDENTIFY BY SERVICE PROVIDED)</v>
          </cell>
        </row>
        <row r="35">
          <cell r="A35" t="str">
            <v>a.</v>
          </cell>
          <cell r="E35">
            <v>4000</v>
          </cell>
          <cell r="F35">
            <v>800</v>
          </cell>
          <cell r="G35">
            <v>9499</v>
          </cell>
          <cell r="H35">
            <v>9800</v>
          </cell>
          <cell r="I35">
            <v>2000</v>
          </cell>
          <cell r="J35">
            <v>26099</v>
          </cell>
        </row>
        <row r="36">
          <cell r="A36" t="str">
            <v>b.</v>
          </cell>
          <cell r="J36">
            <v>0</v>
          </cell>
        </row>
        <row r="37">
          <cell r="A37" t="str">
            <v>c.</v>
          </cell>
          <cell r="J37">
            <v>0</v>
          </cell>
        </row>
        <row r="38">
          <cell r="A38" t="str">
            <v>d.</v>
          </cell>
          <cell r="J38">
            <v>0</v>
          </cell>
        </row>
        <row r="39">
          <cell r="A39" t="str">
            <v>e.</v>
          </cell>
          <cell r="J39">
            <v>0</v>
          </cell>
        </row>
        <row r="40">
          <cell r="A40" t="str">
            <v>f.</v>
          </cell>
          <cell r="J40">
            <v>0</v>
          </cell>
        </row>
        <row r="41">
          <cell r="A41" t="str">
            <v>g.</v>
          </cell>
          <cell r="J41">
            <v>0</v>
          </cell>
        </row>
        <row r="42">
          <cell r="A42" t="str">
            <v>h.</v>
          </cell>
          <cell r="J42">
            <v>0</v>
          </cell>
        </row>
        <row r="43">
          <cell r="A43" t="str">
            <v>i.</v>
          </cell>
          <cell r="J43">
            <v>0</v>
          </cell>
        </row>
        <row r="44">
          <cell r="A44" t="str">
            <v>j.</v>
          </cell>
          <cell r="J44">
            <v>0</v>
          </cell>
        </row>
        <row r="45">
          <cell r="A45" t="str">
            <v>k.</v>
          </cell>
          <cell r="J45">
            <v>0</v>
          </cell>
        </row>
        <row r="46">
          <cell r="A46" t="str">
            <v>l.</v>
          </cell>
          <cell r="J46">
            <v>0</v>
          </cell>
        </row>
        <row r="47">
          <cell r="A47" t="str">
            <v>m.</v>
          </cell>
          <cell r="J47">
            <v>0</v>
          </cell>
        </row>
        <row r="48">
          <cell r="A48" t="str">
            <v>n.</v>
          </cell>
          <cell r="J48">
            <v>0</v>
          </cell>
        </row>
        <row r="49">
          <cell r="A49" t="str">
            <v>o.</v>
          </cell>
          <cell r="J49">
            <v>0</v>
          </cell>
        </row>
        <row r="50">
          <cell r="A50" t="str">
            <v>p.</v>
          </cell>
          <cell r="J50">
            <v>0</v>
          </cell>
        </row>
        <row r="51">
          <cell r="A51" t="str">
            <v>q.</v>
          </cell>
          <cell r="J51">
            <v>0</v>
          </cell>
        </row>
        <row r="52">
          <cell r="A52" t="str">
            <v>r.</v>
          </cell>
          <cell r="J52">
            <v>0</v>
          </cell>
        </row>
        <row r="53">
          <cell r="A53" t="str">
            <v>s.</v>
          </cell>
          <cell r="B53" t="str">
            <v>TOTAL ADJUSTMENTS FOR DIRECT COSTS</v>
          </cell>
          <cell r="E53">
            <v>4000</v>
          </cell>
          <cell r="F53">
            <v>800</v>
          </cell>
          <cell r="G53">
            <v>9499</v>
          </cell>
          <cell r="H53">
            <v>9800</v>
          </cell>
          <cell r="I53">
            <v>2000</v>
          </cell>
          <cell r="J53">
            <v>26099</v>
          </cell>
        </row>
        <row r="54">
          <cell r="A54" t="str">
            <v>4.</v>
          </cell>
          <cell r="B54" t="str">
            <v>TOTAL ADJUSTMENTS FOR MEDI-CAL UNREIMBURSABLE AND DIRECT COSTS</v>
          </cell>
          <cell r="E54">
            <v>4000</v>
          </cell>
          <cell r="F54">
            <v>800</v>
          </cell>
          <cell r="G54">
            <v>9499</v>
          </cell>
          <cell r="H54">
            <v>9800</v>
          </cell>
          <cell r="I54">
            <v>2000</v>
          </cell>
          <cell r="J54">
            <v>26099</v>
          </cell>
        </row>
        <row r="55">
          <cell r="A55" t="str">
            <v>5.</v>
          </cell>
          <cell r="B55" t="str">
            <v>ADJUSTED GROSS COSTS TO BE DISTRIBUTED</v>
          </cell>
          <cell r="J55">
            <v>100000</v>
          </cell>
        </row>
        <row r="58">
          <cell r="A58" t="str">
            <v>ENTER COUNTY ADMINISTRATION</v>
          </cell>
          <cell r="E58" t="str">
            <v>NON BHCS
/ OTHER</v>
          </cell>
          <cell r="F58" t="str">
            <v>DCH
SACPA</v>
          </cell>
          <cell r="G58" t="str">
            <v>OUTPATIENT
SACPA</v>
          </cell>
          <cell r="H58" t="str">
            <v>OUTPATIENT
MEDI-CAL</v>
          </cell>
          <cell r="I58" t="str">
            <v>OUTPATIENT
NNA</v>
          </cell>
          <cell r="J58" t="str">
            <v>TOTAL</v>
          </cell>
        </row>
        <row r="59">
          <cell r="A59" t="str">
            <v>6.</v>
          </cell>
          <cell r="B59" t="str">
            <v>COUNTY MEDI-CAL ADMINISTRATION (FROM COUNTY RECORDS)</v>
          </cell>
        </row>
        <row r="61">
          <cell r="A61" t="str">
            <v>7.</v>
          </cell>
          <cell r="B61" t="str">
            <v>TOTAL COSTS (PROGRAM AND COUNTY ADMINISTRATION)</v>
          </cell>
          <cell r="J61">
            <v>126099</v>
          </cell>
        </row>
        <row r="63">
          <cell r="A63" t="str">
            <v>ENTER SERVICE DATA:</v>
          </cell>
          <cell r="E63" t="str">
            <v>NON BHCS
/ OTHER</v>
          </cell>
          <cell r="F63" t="str">
            <v>DCH
SACPA</v>
          </cell>
          <cell r="G63" t="str">
            <v>OUTPATIENT
SACPA</v>
          </cell>
          <cell r="H63" t="str">
            <v>OUTPATIENT
MEDI-CAL</v>
          </cell>
          <cell r="I63" t="str">
            <v>OUTPATIENT
NNA</v>
          </cell>
          <cell r="J63" t="str">
            <v>TOTAL</v>
          </cell>
        </row>
        <row r="64">
          <cell r="A64" t="str">
            <v>8.</v>
          </cell>
          <cell r="B64" t="str">
            <v>TOTAL GROUP SESSIONS FOR YEAR</v>
          </cell>
          <cell r="J64">
            <v>500</v>
          </cell>
        </row>
        <row r="65">
          <cell r="A65" t="str">
            <v>9.</v>
          </cell>
          <cell r="B65" t="str">
            <v xml:space="preserve">NUMBER OF GROUP SESSIONS BY COST CENTER </v>
          </cell>
        </row>
        <row r="66">
          <cell r="A66" t="str">
            <v>10.</v>
          </cell>
          <cell r="B66" t="str">
            <v>TOTAL GROUP FACE-TO-FACE VISITS</v>
          </cell>
          <cell r="E66">
            <v>120</v>
          </cell>
          <cell r="F66">
            <v>20</v>
          </cell>
          <cell r="G66">
            <v>40</v>
          </cell>
          <cell r="H66">
            <v>80</v>
          </cell>
          <cell r="I66">
            <v>40</v>
          </cell>
          <cell r="J66">
            <v>300</v>
          </cell>
        </row>
        <row r="67">
          <cell r="A67" t="str">
            <v>11.</v>
          </cell>
          <cell r="B67" t="str">
            <v>TOTAL INDIVIDUAL FACE-TO-FACE VISITS</v>
          </cell>
          <cell r="E67">
            <v>120</v>
          </cell>
          <cell r="F67">
            <v>100</v>
          </cell>
          <cell r="G67">
            <v>40</v>
          </cell>
          <cell r="H67">
            <v>80</v>
          </cell>
          <cell r="I67">
            <v>40</v>
          </cell>
          <cell r="J67">
            <v>380</v>
          </cell>
        </row>
        <row r="68">
          <cell r="A68" t="str">
            <v>12.</v>
          </cell>
          <cell r="B68" t="str">
            <v>TOTAL INDIVIDUAL FACE-TO-FACE VISITS (30 min.)</v>
          </cell>
          <cell r="J68">
            <v>0</v>
          </cell>
        </row>
        <row r="69">
          <cell r="A69" t="str">
            <v>13.</v>
          </cell>
          <cell r="B69" t="str">
            <v>AVERAGE MINUTES IN AN INDIVIDUAL FACE-TO-FACE SESSION</v>
          </cell>
          <cell r="J69">
            <v>60</v>
          </cell>
        </row>
        <row r="70">
          <cell r="A70" t="str">
            <v>14.</v>
          </cell>
          <cell r="B70" t="str">
            <v>AVERAGE MINUTES IN AN IND FACE-TO-FACE SESSION (30 min.)</v>
          </cell>
          <cell r="J70">
            <v>30</v>
          </cell>
        </row>
        <row r="71">
          <cell r="A71" t="str">
            <v>15.</v>
          </cell>
          <cell r="B71" t="str">
            <v>AVERAGE MINUTES IN A GROUP FACE-TO-FACE SESSION</v>
          </cell>
          <cell r="J71">
            <v>90</v>
          </cell>
        </row>
        <row r="76">
          <cell r="A76" t="str">
            <v>CALCULATED DATA - DO NOT CHANGE  FORMULAS BELOW THIS LINE</v>
          </cell>
        </row>
        <row r="77">
          <cell r="E77" t="str">
            <v>A</v>
          </cell>
          <cell r="F77" t="str">
            <v>B</v>
          </cell>
          <cell r="G77" t="str">
            <v>C</v>
          </cell>
          <cell r="H77" t="str">
            <v>D</v>
          </cell>
          <cell r="I77" t="str">
            <v>E</v>
          </cell>
          <cell r="J77" t="str">
            <v>F</v>
          </cell>
        </row>
        <row r="78">
          <cell r="E78" t="str">
            <v>NON BHCS
/ OTHER</v>
          </cell>
          <cell r="F78" t="str">
            <v>DCH
SACPA</v>
          </cell>
          <cell r="G78" t="str">
            <v>OUTPATIENT
SACPA</v>
          </cell>
          <cell r="H78" t="str">
            <v>OUTPATIENT
MEDI-CAL</v>
          </cell>
          <cell r="I78" t="str">
            <v>OUTPATIENT
NNA</v>
          </cell>
          <cell r="J78" t="str">
            <v>TOTAL</v>
          </cell>
        </row>
        <row r="79">
          <cell r="A79" t="str">
            <v>ODF GROUP</v>
          </cell>
        </row>
        <row r="80">
          <cell r="A80" t="str">
            <v>16.</v>
          </cell>
          <cell r="B80" t="str">
            <v>PERCENT OF GROUP FACE TO FACE VISITS</v>
          </cell>
          <cell r="E80">
            <v>0.4</v>
          </cell>
          <cell r="F80">
            <v>6.6666666666666666E-2</v>
          </cell>
          <cell r="G80">
            <v>0.13333333333333333</v>
          </cell>
          <cell r="H80">
            <v>0.26666666666666666</v>
          </cell>
          <cell r="I80">
            <v>0.13333333333333333</v>
          </cell>
          <cell r="J80">
            <v>1</v>
          </cell>
        </row>
        <row r="81">
          <cell r="A81" t="str">
            <v>17.</v>
          </cell>
          <cell r="B81" t="str">
            <v xml:space="preserve">GROUP HOURS </v>
          </cell>
          <cell r="E81">
            <v>300</v>
          </cell>
          <cell r="F81">
            <v>50</v>
          </cell>
          <cell r="G81">
            <v>100</v>
          </cell>
          <cell r="H81">
            <v>200</v>
          </cell>
          <cell r="I81">
            <v>100</v>
          </cell>
          <cell r="J81">
            <v>750</v>
          </cell>
        </row>
        <row r="82">
          <cell r="A82" t="str">
            <v>18.</v>
          </cell>
          <cell r="B82" t="str">
            <v>PERCENT OF TOTAL HOURS WITHIN COST CENTER</v>
          </cell>
          <cell r="E82">
            <v>0.7142857142857143</v>
          </cell>
          <cell r="F82">
            <v>0.33333333333333331</v>
          </cell>
          <cell r="G82">
            <v>0.7142857142857143</v>
          </cell>
          <cell r="H82">
            <v>0.7142857142857143</v>
          </cell>
          <cell r="I82">
            <v>0.7142857142857143</v>
          </cell>
          <cell r="J82">
            <v>0.66371681415929207</v>
          </cell>
        </row>
        <row r="83">
          <cell r="A83" t="str">
            <v>ODF INDIVIDUAL</v>
          </cell>
        </row>
        <row r="84">
          <cell r="A84" t="str">
            <v>19.</v>
          </cell>
          <cell r="B84" t="str">
            <v>PERCENT OF INDIVIDUAL UNITS OF SERVICE</v>
          </cell>
          <cell r="E84">
            <v>0.31578947368421051</v>
          </cell>
          <cell r="F84">
            <v>0.26315789473684209</v>
          </cell>
          <cell r="G84">
            <v>0.10526315789473684</v>
          </cell>
          <cell r="H84">
            <v>0.21052631578947367</v>
          </cell>
          <cell r="I84">
            <v>0.10526315789473684</v>
          </cell>
          <cell r="J84">
            <v>1</v>
          </cell>
        </row>
        <row r="85">
          <cell r="A85" t="str">
            <v>20.</v>
          </cell>
          <cell r="B85" t="str">
            <v>INDIVIDUAL HOURS</v>
          </cell>
          <cell r="E85">
            <v>120</v>
          </cell>
          <cell r="F85">
            <v>100</v>
          </cell>
          <cell r="G85">
            <v>40</v>
          </cell>
          <cell r="H85">
            <v>80</v>
          </cell>
          <cell r="I85">
            <v>40</v>
          </cell>
          <cell r="J85">
            <v>380</v>
          </cell>
        </row>
        <row r="86">
          <cell r="A86" t="str">
            <v>21.</v>
          </cell>
          <cell r="B86" t="str">
            <v>PERCENT OF TOTAL HOURS WITHIN COST CENTER</v>
          </cell>
          <cell r="E86">
            <v>0.2857142857142857</v>
          </cell>
          <cell r="F86">
            <v>0.66666666666666663</v>
          </cell>
          <cell r="G86">
            <v>0.2857142857142857</v>
          </cell>
          <cell r="H86">
            <v>0.2857142857142857</v>
          </cell>
          <cell r="I86">
            <v>0.2857142857142857</v>
          </cell>
          <cell r="J86">
            <v>0.33628318584070799</v>
          </cell>
        </row>
        <row r="87">
          <cell r="A87" t="str">
            <v>ODF INDIVIDUAL (30 min)</v>
          </cell>
        </row>
        <row r="88">
          <cell r="A88" t="str">
            <v>22.</v>
          </cell>
          <cell r="B88" t="str">
            <v>PERCENT OF INDIVIDUAL UNITS OF SERVICE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 t="str">
            <v>23.</v>
          </cell>
          <cell r="B89" t="str">
            <v>INDIVIDUAL HOURS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 t="str">
            <v>24.</v>
          </cell>
          <cell r="B90" t="str">
            <v>PERCENT OF TOTAL HOURS WITHIN COST CENTER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 t="str">
            <v>ODF INDIVIDUAL + GROUP</v>
          </cell>
        </row>
        <row r="92">
          <cell r="A92" t="str">
            <v>25.</v>
          </cell>
          <cell r="B92" t="str">
            <v>TOTAL STAFF HOURS</v>
          </cell>
          <cell r="E92">
            <v>420</v>
          </cell>
          <cell r="F92">
            <v>150</v>
          </cell>
          <cell r="G92">
            <v>140</v>
          </cell>
          <cell r="H92">
            <v>280</v>
          </cell>
          <cell r="I92">
            <v>140</v>
          </cell>
          <cell r="J92">
            <v>1130</v>
          </cell>
        </row>
        <row r="93">
          <cell r="A93" t="str">
            <v>26.</v>
          </cell>
          <cell r="B93" t="str">
            <v>PERCENT OF TOTAL STAFF HOURS</v>
          </cell>
          <cell r="E93">
            <v>0.37168141592920356</v>
          </cell>
          <cell r="F93">
            <v>0.13274336283185842</v>
          </cell>
          <cell r="G93">
            <v>0.12389380530973451</v>
          </cell>
          <cell r="H93">
            <v>0.24778761061946902</v>
          </cell>
          <cell r="I93">
            <v>0.12389380530973451</v>
          </cell>
          <cell r="J93">
            <v>1</v>
          </cell>
        </row>
        <row r="94">
          <cell r="A94" t="str">
            <v>COST TOTALS</v>
          </cell>
        </row>
        <row r="95">
          <cell r="A95" t="str">
            <v>27.</v>
          </cell>
          <cell r="B95" t="str">
            <v>TOTAL MEDI-CAL UNREIMBURSABLE COSTS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A96" t="str">
            <v>28.</v>
          </cell>
          <cell r="B96" t="str">
            <v>TOTAL DIRECT COSTS</v>
          </cell>
          <cell r="E96">
            <v>4000</v>
          </cell>
          <cell r="F96">
            <v>800</v>
          </cell>
          <cell r="G96">
            <v>9499</v>
          </cell>
          <cell r="H96">
            <v>9800</v>
          </cell>
          <cell r="I96">
            <v>2000</v>
          </cell>
          <cell r="J96">
            <v>26099</v>
          </cell>
        </row>
        <row r="97">
          <cell r="A97" t="str">
            <v>29.</v>
          </cell>
          <cell r="B97" t="str">
            <v>DISTRIBUTED ADJUSTED GROSS COSTS</v>
          </cell>
          <cell r="E97">
            <v>37168.141592920358</v>
          </cell>
          <cell r="F97">
            <v>13274.336283185841</v>
          </cell>
          <cell r="G97">
            <v>12389.380530973451</v>
          </cell>
          <cell r="H97">
            <v>24778.761061946901</v>
          </cell>
          <cell r="I97">
            <v>12389.380530973451</v>
          </cell>
          <cell r="J97">
            <v>100000</v>
          </cell>
        </row>
        <row r="98">
          <cell r="A98" t="str">
            <v>30.</v>
          </cell>
          <cell r="B98" t="str">
            <v>TOTAL PROGRAM COSTS</v>
          </cell>
          <cell r="E98">
            <v>41168.141592920358</v>
          </cell>
          <cell r="F98">
            <v>14074.336283185841</v>
          </cell>
          <cell r="G98">
            <v>21888.380530973453</v>
          </cell>
          <cell r="H98">
            <v>34578.761061946905</v>
          </cell>
          <cell r="I98">
            <v>14389.380530973451</v>
          </cell>
          <cell r="J98">
            <v>126099</v>
          </cell>
        </row>
        <row r="100">
          <cell r="A100" t="str">
            <v>31.</v>
          </cell>
          <cell r="B100" t="str">
            <v>TOTAL COSTS FOR DISTRIBUTION</v>
          </cell>
          <cell r="E100">
            <v>41168.141592920358</v>
          </cell>
          <cell r="F100">
            <v>14074.336283185841</v>
          </cell>
          <cell r="G100">
            <v>21888.380530973453</v>
          </cell>
          <cell r="H100">
            <v>34578.761061946905</v>
          </cell>
          <cell r="I100">
            <v>14389.380530973451</v>
          </cell>
          <cell r="J100">
            <v>126099</v>
          </cell>
        </row>
        <row r="102">
          <cell r="A102" t="str">
            <v>CALCULATIONS BASED ON TOTAL COSTS FOR DISTRIBUTION</v>
          </cell>
        </row>
        <row r="103">
          <cell r="A103" t="str">
            <v>32.</v>
          </cell>
          <cell r="B103" t="str">
            <v>DISTRIBUTED GROUP COSTS</v>
          </cell>
          <cell r="E103">
            <v>29405.815423514541</v>
          </cell>
          <cell r="F103">
            <v>4691.4454277286131</v>
          </cell>
          <cell r="G103">
            <v>15634.557522123894</v>
          </cell>
          <cell r="H103">
            <v>24699.115044247788</v>
          </cell>
          <cell r="I103">
            <v>10278.128950695322</v>
          </cell>
          <cell r="J103">
            <v>84709.062368310158</v>
          </cell>
        </row>
        <row r="104">
          <cell r="A104" t="str">
            <v>33.</v>
          </cell>
          <cell r="B104" t="str">
            <v>TOTAL GROUP COUNTY ADMINISTRATION COSTS</v>
          </cell>
          <cell r="H104">
            <v>0</v>
          </cell>
          <cell r="J104">
            <v>0</v>
          </cell>
        </row>
        <row r="105">
          <cell r="A105" t="str">
            <v>34.</v>
          </cell>
          <cell r="B105" t="str">
            <v>GROUP TREATMENT COSTS</v>
          </cell>
          <cell r="E105">
            <v>29405.815423514541</v>
          </cell>
          <cell r="F105">
            <v>4691.4454277286131</v>
          </cell>
          <cell r="G105">
            <v>15634.557522123894</v>
          </cell>
          <cell r="H105">
            <v>24699.115044247788</v>
          </cell>
          <cell r="I105">
            <v>10278.128950695322</v>
          </cell>
          <cell r="J105">
            <v>84709.062368310158</v>
          </cell>
        </row>
        <row r="106">
          <cell r="A106" t="str">
            <v>35.</v>
          </cell>
          <cell r="B106" t="str">
            <v>COST PER GROUP SESSION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169.41812473662031</v>
          </cell>
        </row>
        <row r="107">
          <cell r="A107" t="str">
            <v>36.</v>
          </cell>
          <cell r="B107" t="str">
            <v>COST PER GROUP FACE TO FACE VISIT</v>
          </cell>
          <cell r="E107">
            <v>245.04846186262117</v>
          </cell>
          <cell r="F107">
            <v>234.57227138643066</v>
          </cell>
          <cell r="G107">
            <v>390.86393805309734</v>
          </cell>
          <cell r="H107">
            <v>308.73893805309734</v>
          </cell>
          <cell r="I107">
            <v>256.95322376738307</v>
          </cell>
          <cell r="J107">
            <v>282.36354122770052</v>
          </cell>
        </row>
        <row r="108">
          <cell r="A108" t="str">
            <v>37.</v>
          </cell>
          <cell r="B108" t="str">
            <v>GROUP VISIT DRUG/MEDI-CAL MAXIMUM RATE</v>
          </cell>
          <cell r="H108">
            <v>30.6</v>
          </cell>
        </row>
        <row r="109">
          <cell r="A109" t="str">
            <v>38.</v>
          </cell>
          <cell r="B109" t="str">
            <v>MAXIMUM ALLOWABLE MEDI-CAL COSTS FOR GROUP SESSIONS</v>
          </cell>
          <cell r="H109">
            <v>2448</v>
          </cell>
        </row>
        <row r="110">
          <cell r="A110" t="str">
            <v>39.</v>
          </cell>
          <cell r="B110" t="str">
            <v>ADJUSTED COST PER GROUP FACE TO FACE VISIT (PROVISIONAL RATE)</v>
          </cell>
          <cell r="H110">
            <v>30.6</v>
          </cell>
        </row>
        <row r="111">
          <cell r="A111" t="str">
            <v>40.</v>
          </cell>
          <cell r="B111" t="str">
            <v>COSTS MOVED TO UNRESTRICTED FUNDING SOURCES . . . . . . . . . .</v>
          </cell>
          <cell r="D111">
            <v>22251.115044247788</v>
          </cell>
        </row>
        <row r="112">
          <cell r="G112" t="str">
            <v xml:space="preserve">GROUP MAXIMUM RATE &gt;&gt; </v>
          </cell>
          <cell r="H112">
            <v>30.6</v>
          </cell>
        </row>
        <row r="114">
          <cell r="A114" t="str">
            <v>41.</v>
          </cell>
          <cell r="B114" t="str">
            <v>DISTRIBUTED INDIVIDUAL COSTS</v>
          </cell>
          <cell r="E114">
            <v>11762.326169405816</v>
          </cell>
          <cell r="F114">
            <v>9382.8908554572263</v>
          </cell>
          <cell r="G114">
            <v>6253.8230088495575</v>
          </cell>
          <cell r="H114">
            <v>9879.646017699115</v>
          </cell>
          <cell r="I114">
            <v>4111.2515802781281</v>
          </cell>
          <cell r="J114">
            <v>41389.937631689842</v>
          </cell>
        </row>
        <row r="115">
          <cell r="A115" t="str">
            <v>42.</v>
          </cell>
          <cell r="B115" t="str">
            <v>DISTRIBUTED INDIVIDUAL COSTS  (30 min.)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A116" t="str">
            <v>43.</v>
          </cell>
          <cell r="B116" t="str">
            <v>TOTAL INDIVIDUAL COUNTY ADMINISTRATION COSTS</v>
          </cell>
          <cell r="H116">
            <v>0</v>
          </cell>
          <cell r="J116">
            <v>0</v>
          </cell>
        </row>
        <row r="117">
          <cell r="A117" t="str">
            <v>44.</v>
          </cell>
          <cell r="B117" t="str">
            <v>INDIVIDUAL TREATMENT COSTS</v>
          </cell>
          <cell r="E117">
            <v>11762.326169405816</v>
          </cell>
          <cell r="F117">
            <v>9382.8908554572263</v>
          </cell>
          <cell r="G117">
            <v>6253.8230088495575</v>
          </cell>
          <cell r="H117">
            <v>9879.646017699115</v>
          </cell>
          <cell r="I117">
            <v>4111.2515802781281</v>
          </cell>
          <cell r="J117">
            <v>41389.937631689842</v>
          </cell>
        </row>
        <row r="118">
          <cell r="A118" t="str">
            <v>45.</v>
          </cell>
          <cell r="B118" t="str">
            <v>COST PER INDIVIDUAL FACE TO FACE VISIT</v>
          </cell>
          <cell r="E118">
            <v>98.01938474504847</v>
          </cell>
          <cell r="F118">
            <v>93.828908554572266</v>
          </cell>
          <cell r="G118">
            <v>156.34557522123893</v>
          </cell>
          <cell r="H118">
            <v>123.49557522123894</v>
          </cell>
          <cell r="I118">
            <v>102.7812895069532</v>
          </cell>
          <cell r="J118">
            <v>108.92088850444695</v>
          </cell>
        </row>
        <row r="119">
          <cell r="A119" t="str">
            <v>46.</v>
          </cell>
          <cell r="B119" t="str">
            <v>COST PER INDIVIDUAL FACE TO FACE VISIT  ( 30 min.)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0">
          <cell r="A120" t="str">
            <v>47.</v>
          </cell>
          <cell r="B120" t="str">
            <v>INDIVIDUAL DRUG/MEDI-CAL MAXIMUM RATE</v>
          </cell>
          <cell r="H120">
            <v>63.9</v>
          </cell>
        </row>
        <row r="121">
          <cell r="A121" t="str">
            <v>48.</v>
          </cell>
          <cell r="B121" t="str">
            <v>MAXIMUM ALLOWABLE MEDI-CAL COSTS FOR INDIVIDUAL SESSIONS</v>
          </cell>
          <cell r="H121">
            <v>5112</v>
          </cell>
        </row>
        <row r="122">
          <cell r="A122" t="str">
            <v>49.</v>
          </cell>
          <cell r="B122" t="str">
            <v>ADJUSTED COST PER INDIVIDUAL SESSION (PROVISIONAL RATE)</v>
          </cell>
          <cell r="H122">
            <v>63.9</v>
          </cell>
        </row>
        <row r="123">
          <cell r="A123" t="str">
            <v>50.</v>
          </cell>
          <cell r="B123" t="str">
            <v xml:space="preserve">COSTS MOVED TO UNRESTRICTED FUNDING SOURCES . . . . . . . . . </v>
          </cell>
          <cell r="D123">
            <v>4767.646017699115</v>
          </cell>
        </row>
        <row r="124">
          <cell r="G124" t="str">
            <v xml:space="preserve">INDIVIDUAL MAXIMUM RATE &gt;&gt; </v>
          </cell>
          <cell r="H124">
            <v>63.9</v>
          </cell>
        </row>
        <row r="125">
          <cell r="A125" t="str">
            <v xml:space="preserve">CALCULATIONS BASED ON TOTAL COSTS </v>
          </cell>
        </row>
        <row r="126">
          <cell r="D126" t="str">
            <v>UNRESTRICTED</v>
          </cell>
        </row>
        <row r="127">
          <cell r="A127" t="str">
            <v>51.</v>
          </cell>
          <cell r="B127" t="str">
            <v xml:space="preserve">TOTAL REIMBURSABLE COSTS </v>
          </cell>
          <cell r="D127">
            <v>27018.761061946905</v>
          </cell>
          <cell r="E127">
            <v>41168.141592920358</v>
          </cell>
          <cell r="F127">
            <v>14074.336283185839</v>
          </cell>
          <cell r="G127">
            <v>21888.380530973453</v>
          </cell>
          <cell r="H127">
            <v>7560</v>
          </cell>
          <cell r="I127">
            <v>14389.380530973449</v>
          </cell>
          <cell r="J127">
            <v>126099.00000000001</v>
          </cell>
        </row>
        <row r="128">
          <cell r="A128" t="str">
            <v>52.</v>
          </cell>
          <cell r="B128" t="str">
            <v>COST PER GROUP STAFF HOUR</v>
          </cell>
          <cell r="D128">
            <v>111.25557522123894</v>
          </cell>
          <cell r="E128">
            <v>98.01938474504847</v>
          </cell>
          <cell r="F128">
            <v>93.828908554572266</v>
          </cell>
          <cell r="G128">
            <v>156.34557522123893</v>
          </cell>
          <cell r="H128">
            <v>12.24</v>
          </cell>
          <cell r="I128">
            <v>102.78128950695321</v>
          </cell>
          <cell r="J128">
            <v>112.94541649108021</v>
          </cell>
        </row>
        <row r="129">
          <cell r="A129" t="str">
            <v>53.</v>
          </cell>
          <cell r="B129" t="str">
            <v>COST PER INDIVIDUAL STAFF HOUR</v>
          </cell>
          <cell r="D129">
            <v>59.595575221238938</v>
          </cell>
          <cell r="E129">
            <v>98.01938474504847</v>
          </cell>
          <cell r="F129">
            <v>93.828908554572266</v>
          </cell>
          <cell r="G129">
            <v>156.34557522123893</v>
          </cell>
          <cell r="H129">
            <v>63.9</v>
          </cell>
          <cell r="I129">
            <v>102.7812895069532</v>
          </cell>
          <cell r="J129">
            <v>108.92088850444695</v>
          </cell>
        </row>
        <row r="130">
          <cell r="A130" t="str">
            <v>54.</v>
          </cell>
          <cell r="B130" t="str">
            <v xml:space="preserve">COST PER TOTAL STAFF HOUR </v>
          </cell>
          <cell r="D130">
            <v>96.495575221238951</v>
          </cell>
          <cell r="E130">
            <v>98.01938474504847</v>
          </cell>
          <cell r="F130">
            <v>93.828908554572266</v>
          </cell>
          <cell r="G130">
            <v>156.34557522123896</v>
          </cell>
          <cell r="H130">
            <v>27</v>
          </cell>
          <cell r="I130">
            <v>102.7812895069532</v>
          </cell>
          <cell r="J130">
            <v>111.5920353982301</v>
          </cell>
        </row>
        <row r="132">
          <cell r="A132" t="str">
            <v>55.</v>
          </cell>
          <cell r="B132" t="str">
            <v>TOTAL MEDI-CAL COSTS (GROUP + INDIVIDUAL TREAT.)</v>
          </cell>
          <cell r="H132">
            <v>34578.761061946905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Units"/>
      <sheetName val="Input"/>
      <sheetName val="Average"/>
      <sheetName val="Exhibit B"/>
      <sheetName val="Personnel"/>
      <sheetName val="Expl-Just"/>
    </sheetNames>
    <sheetDataSet>
      <sheetData sheetId="0" refreshError="1"/>
      <sheetData sheetId="1" refreshError="1"/>
      <sheetData sheetId="2"/>
      <sheetData sheetId="3">
        <row r="2">
          <cell r="B2" t="str">
            <v>Revised 5/03</v>
          </cell>
          <cell r="D2" t="str">
            <v>AVERAGE WORKSHEET</v>
          </cell>
        </row>
        <row r="5">
          <cell r="A5" t="str">
            <v>COUNTY</v>
          </cell>
          <cell r="C5" t="str">
            <v>Alameda</v>
          </cell>
        </row>
        <row r="6">
          <cell r="A6" t="str">
            <v>CONTRACTOR</v>
          </cell>
          <cell r="C6">
            <v>0</v>
          </cell>
          <cell r="D6">
            <v>0</v>
          </cell>
          <cell r="G6" t="str">
            <v xml:space="preserve">    CONTRACT NUMBER</v>
          </cell>
        </row>
        <row r="7">
          <cell r="A7" t="str">
            <v>CONTRACT PERIOD</v>
          </cell>
          <cell r="C7">
            <v>0</v>
          </cell>
          <cell r="G7" t="str">
            <v xml:space="preserve">    MEDI-CAL PROV. NO.</v>
          </cell>
        </row>
        <row r="8">
          <cell r="A8" t="str">
            <v>DATE PREPARED</v>
          </cell>
          <cell r="C8" t="str">
            <v/>
          </cell>
          <cell r="G8" t="str">
            <v xml:space="preserve">    CADDS PROVIDER NO.</v>
          </cell>
        </row>
        <row r="9">
          <cell r="A9" t="str">
            <v>TYPE OF PROGRAM</v>
          </cell>
          <cell r="C9" t="str">
            <v xml:space="preserve">ODF </v>
          </cell>
        </row>
        <row r="10">
          <cell r="E10" t="str">
            <v>A</v>
          </cell>
          <cell r="F10" t="str">
            <v>B</v>
          </cell>
          <cell r="G10" t="str">
            <v>C</v>
          </cell>
          <cell r="H10" t="str">
            <v>D</v>
          </cell>
          <cell r="I10" t="str">
            <v>E</v>
          </cell>
          <cell r="J10" t="str">
            <v>F</v>
          </cell>
        </row>
        <row r="11">
          <cell r="E11" t="str">
            <v>OTHER /
NON COUNTY</v>
          </cell>
          <cell r="F11" t="str">
            <v>E.I.
SACPA</v>
          </cell>
          <cell r="G11" t="str">
            <v>DAY TREAT.
SACPA</v>
          </cell>
          <cell r="H11" t="str">
            <v>OUTPATIENT
MEDI-CAL</v>
          </cell>
          <cell r="I11" t="str">
            <v>OUTPATIENT
SACPA</v>
          </cell>
          <cell r="J11" t="str">
            <v>TOTAL</v>
          </cell>
        </row>
        <row r="12">
          <cell r="A12" t="str">
            <v>ENTER COST DATA:</v>
          </cell>
        </row>
        <row r="13">
          <cell r="A13" t="str">
            <v>1.</v>
          </cell>
          <cell r="B13" t="str">
            <v>TOTAL GROSS COSTS FROM PROVIDER'S RECORDS</v>
          </cell>
          <cell r="J13">
            <v>0</v>
          </cell>
        </row>
        <row r="14">
          <cell r="A14" t="str">
            <v>2.</v>
          </cell>
          <cell r="B14" t="str">
            <v>ADJUSTMENTS FOR MEDI-CAL UNREIMBURSABLE COSTS (BY SERVICE PROVIDED)</v>
          </cell>
        </row>
        <row r="15">
          <cell r="A15" t="str">
            <v>a.</v>
          </cell>
          <cell r="J15">
            <v>0</v>
          </cell>
        </row>
        <row r="16">
          <cell r="A16" t="str">
            <v>b.</v>
          </cell>
          <cell r="J16">
            <v>0</v>
          </cell>
        </row>
        <row r="17">
          <cell r="A17" t="str">
            <v>c.</v>
          </cell>
          <cell r="J17">
            <v>0</v>
          </cell>
        </row>
        <row r="18">
          <cell r="A18" t="str">
            <v>d.</v>
          </cell>
          <cell r="J18">
            <v>0</v>
          </cell>
        </row>
        <row r="19">
          <cell r="A19" t="str">
            <v>e.</v>
          </cell>
          <cell r="J19">
            <v>0</v>
          </cell>
        </row>
        <row r="20">
          <cell r="A20" t="str">
            <v>f.</v>
          </cell>
          <cell r="J20">
            <v>0</v>
          </cell>
        </row>
        <row r="21">
          <cell r="A21" t="str">
            <v>g.</v>
          </cell>
          <cell r="J21">
            <v>0</v>
          </cell>
        </row>
        <row r="22">
          <cell r="A22" t="str">
            <v>h.</v>
          </cell>
          <cell r="J22">
            <v>0</v>
          </cell>
        </row>
        <row r="23">
          <cell r="A23" t="str">
            <v>i.</v>
          </cell>
          <cell r="J23">
            <v>0</v>
          </cell>
        </row>
        <row r="24">
          <cell r="A24" t="str">
            <v>j.</v>
          </cell>
          <cell r="J24">
            <v>0</v>
          </cell>
        </row>
        <row r="25">
          <cell r="A25" t="str">
            <v>k.</v>
          </cell>
          <cell r="J25">
            <v>0</v>
          </cell>
        </row>
        <row r="26">
          <cell r="A26" t="str">
            <v>l.</v>
          </cell>
          <cell r="J26">
            <v>0</v>
          </cell>
        </row>
        <row r="27">
          <cell r="A27" t="str">
            <v>m.</v>
          </cell>
          <cell r="J27">
            <v>0</v>
          </cell>
        </row>
        <row r="28">
          <cell r="A28" t="str">
            <v>n.</v>
          </cell>
          <cell r="J28">
            <v>0</v>
          </cell>
        </row>
        <row r="29">
          <cell r="A29" t="str">
            <v>o.</v>
          </cell>
          <cell r="J29">
            <v>0</v>
          </cell>
        </row>
        <row r="30">
          <cell r="A30" t="str">
            <v>p.</v>
          </cell>
          <cell r="J30">
            <v>0</v>
          </cell>
        </row>
        <row r="31">
          <cell r="A31" t="str">
            <v>q.</v>
          </cell>
          <cell r="J31">
            <v>0</v>
          </cell>
        </row>
        <row r="32">
          <cell r="A32" t="str">
            <v>r.</v>
          </cell>
          <cell r="J32">
            <v>0</v>
          </cell>
        </row>
        <row r="33">
          <cell r="A33" t="str">
            <v>s.</v>
          </cell>
          <cell r="B33" t="str">
            <v>TOTAL ADJUSTMENTS FOR MEDI-CAL UNREIMBURSABLE COSTS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 t="str">
            <v>3.</v>
          </cell>
          <cell r="B34" t="str">
            <v>ADJUSTMENTS FOR DIRECT COSTS (IDENTIFY BY SERVICE PROVIDED)</v>
          </cell>
        </row>
        <row r="35">
          <cell r="A35" t="str">
            <v>a.</v>
          </cell>
          <cell r="J35">
            <v>0</v>
          </cell>
        </row>
        <row r="36">
          <cell r="A36" t="str">
            <v>b.</v>
          </cell>
          <cell r="J36">
            <v>0</v>
          </cell>
        </row>
        <row r="37">
          <cell r="A37" t="str">
            <v>c.</v>
          </cell>
          <cell r="J37">
            <v>0</v>
          </cell>
        </row>
        <row r="38">
          <cell r="A38" t="str">
            <v>d.</v>
          </cell>
          <cell r="J38">
            <v>0</v>
          </cell>
        </row>
        <row r="39">
          <cell r="A39" t="str">
            <v>e.</v>
          </cell>
          <cell r="J39">
            <v>0</v>
          </cell>
        </row>
        <row r="40">
          <cell r="A40" t="str">
            <v>f.</v>
          </cell>
          <cell r="J40">
            <v>0</v>
          </cell>
        </row>
        <row r="41">
          <cell r="A41" t="str">
            <v>g.</v>
          </cell>
          <cell r="J41">
            <v>0</v>
          </cell>
        </row>
        <row r="42">
          <cell r="A42" t="str">
            <v>h.</v>
          </cell>
          <cell r="J42">
            <v>0</v>
          </cell>
        </row>
        <row r="43">
          <cell r="A43" t="str">
            <v>i.</v>
          </cell>
          <cell r="J43">
            <v>0</v>
          </cell>
        </row>
        <row r="44">
          <cell r="A44" t="str">
            <v>j.</v>
          </cell>
          <cell r="J44">
            <v>0</v>
          </cell>
        </row>
        <row r="45">
          <cell r="A45" t="str">
            <v>k.</v>
          </cell>
          <cell r="J45">
            <v>0</v>
          </cell>
        </row>
        <row r="46">
          <cell r="A46" t="str">
            <v>l.</v>
          </cell>
          <cell r="J46">
            <v>0</v>
          </cell>
        </row>
        <row r="47">
          <cell r="A47" t="str">
            <v>m.</v>
          </cell>
          <cell r="J47">
            <v>0</v>
          </cell>
        </row>
        <row r="48">
          <cell r="A48" t="str">
            <v>n.</v>
          </cell>
          <cell r="J48">
            <v>0</v>
          </cell>
        </row>
        <row r="49">
          <cell r="A49" t="str">
            <v>o.</v>
          </cell>
          <cell r="J49">
            <v>0</v>
          </cell>
        </row>
        <row r="50">
          <cell r="A50" t="str">
            <v>p.</v>
          </cell>
          <cell r="J50">
            <v>0</v>
          </cell>
        </row>
        <row r="51">
          <cell r="A51" t="str">
            <v>q.</v>
          </cell>
          <cell r="J51">
            <v>0</v>
          </cell>
        </row>
        <row r="52">
          <cell r="A52" t="str">
            <v>r.</v>
          </cell>
          <cell r="J52">
            <v>0</v>
          </cell>
        </row>
        <row r="53">
          <cell r="A53" t="str">
            <v>s.</v>
          </cell>
          <cell r="B53" t="str">
            <v>TOTAL ADJUSTMENTS FOR DIRECT COSTS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A54" t="str">
            <v>4.</v>
          </cell>
          <cell r="B54" t="str">
            <v>TOTAL ADJUSTMENTS FOR MEDI-CAL UNREIMBURSABLE AND DIRECT COSTS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 t="str">
            <v>5.</v>
          </cell>
          <cell r="B55" t="str">
            <v>ADJUSTED GROSS COSTS TO BE DISTRIBUTED</v>
          </cell>
          <cell r="J55">
            <v>0</v>
          </cell>
        </row>
        <row r="58">
          <cell r="A58" t="str">
            <v>ENTER COUNTY ADMINISTRATION</v>
          </cell>
          <cell r="E58" t="str">
            <v>OTHER /
NON COUNTY</v>
          </cell>
          <cell r="F58" t="str">
            <v>E.I.
SACPA</v>
          </cell>
          <cell r="G58" t="str">
            <v>DAY TREAT.
SACPA</v>
          </cell>
          <cell r="H58" t="str">
            <v>OUTPATIENT
MEDI-CAL</v>
          </cell>
          <cell r="I58" t="str">
            <v>OUTPATIENT
SACPA</v>
          </cell>
          <cell r="J58" t="str">
            <v>TOTAL</v>
          </cell>
        </row>
        <row r="59">
          <cell r="A59" t="str">
            <v>6.</v>
          </cell>
          <cell r="B59" t="str">
            <v>COUNTY MEDI-CAL ADMINISTRATION (FROM COUNTY RECORDS)</v>
          </cell>
        </row>
        <row r="61">
          <cell r="A61" t="str">
            <v>7.</v>
          </cell>
          <cell r="B61" t="str">
            <v>TOTAL COSTS (PROGRAM AND COUNTY ADMINISTRATION)</v>
          </cell>
          <cell r="J61">
            <v>0</v>
          </cell>
        </row>
        <row r="63">
          <cell r="A63" t="str">
            <v>ENTER SERVICE DATA:</v>
          </cell>
          <cell r="E63" t="str">
            <v>OTHER /
NON COUNTY</v>
          </cell>
          <cell r="F63" t="str">
            <v>E.I.
SACPA</v>
          </cell>
          <cell r="G63" t="str">
            <v>DAY TREAT.
SACPA</v>
          </cell>
          <cell r="H63" t="str">
            <v>OUTPATIENT
MEDI-CAL</v>
          </cell>
          <cell r="I63" t="str">
            <v>OUTPATIENT
SACPA</v>
          </cell>
          <cell r="J63" t="str">
            <v>TOTAL</v>
          </cell>
        </row>
        <row r="64">
          <cell r="A64" t="str">
            <v>8.</v>
          </cell>
          <cell r="B64" t="str">
            <v>TOTAL GROUP SESSIONS FOR YEAR</v>
          </cell>
          <cell r="J64">
            <v>0</v>
          </cell>
        </row>
        <row r="65">
          <cell r="A65" t="str">
            <v>9.</v>
          </cell>
          <cell r="B65" t="str">
            <v xml:space="preserve">NUMBER OF GROUP SESSIONS BY COST CENTER </v>
          </cell>
        </row>
        <row r="66">
          <cell r="A66" t="str">
            <v>10.</v>
          </cell>
          <cell r="B66" t="str">
            <v>TOTAL GROUP FACE-TO-FACE VISITS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 t="str">
            <v>11.</v>
          </cell>
          <cell r="B67" t="str">
            <v>TOTAL INDIVIDUAL FACE-TO-FACE VISITS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 t="str">
            <v>12.</v>
          </cell>
          <cell r="B68" t="str">
            <v>TOTAL INDIVIDUAL FACE-TO-FACE VISITS (30 min.)</v>
          </cell>
          <cell r="E68">
            <v>0</v>
          </cell>
          <cell r="I68">
            <v>0</v>
          </cell>
          <cell r="J68">
            <v>0</v>
          </cell>
        </row>
        <row r="69">
          <cell r="A69" t="str">
            <v>13.</v>
          </cell>
          <cell r="B69" t="str">
            <v>AVERAGE MINUTES IN AN INDIVIDUAL FACE-TO-FACE SESSION</v>
          </cell>
          <cell r="J69">
            <v>0</v>
          </cell>
        </row>
        <row r="70">
          <cell r="A70" t="str">
            <v>14.</v>
          </cell>
          <cell r="B70" t="str">
            <v>AVERAGE MINUTES IN AN IND FACE-TO-FACE SESSION (30 min.)</v>
          </cell>
          <cell r="J70">
            <v>30</v>
          </cell>
        </row>
        <row r="71">
          <cell r="A71" t="str">
            <v>15.</v>
          </cell>
          <cell r="B71" t="str">
            <v>AVERAGE MINUTES IN A GROUP FACE-TO-FACE SESSION</v>
          </cell>
          <cell r="J71">
            <v>0</v>
          </cell>
        </row>
        <row r="76">
          <cell r="A76" t="str">
            <v>CALCULATED DATA - DO NOT CHANGE  FORMULAS BELOW THIS LINE</v>
          </cell>
        </row>
        <row r="77">
          <cell r="E77" t="str">
            <v>A</v>
          </cell>
          <cell r="F77" t="str">
            <v>B</v>
          </cell>
          <cell r="G77" t="str">
            <v>C</v>
          </cell>
          <cell r="H77" t="str">
            <v>D</v>
          </cell>
          <cell r="I77" t="str">
            <v>E</v>
          </cell>
          <cell r="J77" t="str">
            <v>F</v>
          </cell>
        </row>
        <row r="78">
          <cell r="E78" t="str">
            <v>OTHER /
NON COUNTY</v>
          </cell>
          <cell r="F78" t="str">
            <v>E.I.
SACPA</v>
          </cell>
          <cell r="G78" t="str">
            <v>DAY TREAT.
SACPA</v>
          </cell>
          <cell r="H78" t="str">
            <v>OUTPATIENT
MEDI-CAL</v>
          </cell>
          <cell r="I78" t="str">
            <v>OUTPATIENT
SACPA</v>
          </cell>
          <cell r="J78" t="str">
            <v>TOTAL</v>
          </cell>
        </row>
        <row r="79">
          <cell r="A79" t="str">
            <v>ODF GROUP</v>
          </cell>
        </row>
        <row r="80">
          <cell r="A80" t="str">
            <v>16.</v>
          </cell>
          <cell r="B80" t="str">
            <v>PERCENT OF GROUP FACE TO FACE VISITS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 t="str">
            <v>17.</v>
          </cell>
          <cell r="B81" t="str">
            <v xml:space="preserve">GROUP HOURS 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 t="str">
            <v>18.</v>
          </cell>
          <cell r="B82" t="str">
            <v>PERCENT OF TOTAL HOURS WITHIN COST CENTER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 t="str">
            <v>ODF INDIVIDUAL</v>
          </cell>
        </row>
        <row r="84">
          <cell r="A84" t="str">
            <v>19.</v>
          </cell>
          <cell r="B84" t="str">
            <v>PERCENT OF INDIVIDUAL UNITS OF SERVICE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 t="str">
            <v>20.</v>
          </cell>
          <cell r="B85" t="str">
            <v>INDIVIDUAL HOURS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 t="str">
            <v>21.</v>
          </cell>
          <cell r="B86" t="str">
            <v>PERCENT OF TOTAL HOURS WITHIN COST CENTER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 t="str">
            <v>ODF INDIVIDUAL (30 min)</v>
          </cell>
        </row>
        <row r="88">
          <cell r="A88" t="str">
            <v>22.</v>
          </cell>
          <cell r="B88" t="str">
            <v>PERCENT OF INDIVIDUAL UNITS OF SERVICE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 t="str">
            <v>23.</v>
          </cell>
          <cell r="B89" t="str">
            <v>INDIVIDUAL HOURS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 t="str">
            <v>24.</v>
          </cell>
          <cell r="B90" t="str">
            <v>PERCENT OF TOTAL HOURS WITHIN COST CENTER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 t="str">
            <v>ODF INDIVIDUAL + GROUP</v>
          </cell>
        </row>
        <row r="92">
          <cell r="A92" t="str">
            <v>25.</v>
          </cell>
          <cell r="B92" t="str">
            <v>TOTAL STAFF HOURS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 t="str">
            <v>26.</v>
          </cell>
          <cell r="B93" t="str">
            <v>PERCENT OF TOTAL STAFF HOURS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 t="str">
            <v>COST TOTALS</v>
          </cell>
        </row>
        <row r="95">
          <cell r="A95" t="str">
            <v>27.</v>
          </cell>
          <cell r="B95" t="str">
            <v>TOTAL MEDI-CAL UNREIMBURSABLE COSTS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A96" t="str">
            <v>28.</v>
          </cell>
          <cell r="B96" t="str">
            <v>TOTAL DIRECT COSTS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29.</v>
          </cell>
          <cell r="B97" t="str">
            <v>DISTRIBUTED ADJUSTED GROSS COSTS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 t="str">
            <v>30.</v>
          </cell>
          <cell r="B98" t="str">
            <v>TOTAL PROGRAM COSTS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100">
          <cell r="A100" t="str">
            <v>31.</v>
          </cell>
          <cell r="B100" t="str">
            <v>TOTAL COSTS FOR DISTRIBUTION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2">
          <cell r="A102" t="str">
            <v>CALCULATIONS BASED ON TOTAL COSTS FOR DISTRIBUTION</v>
          </cell>
        </row>
        <row r="103">
          <cell r="A103" t="str">
            <v>32.</v>
          </cell>
          <cell r="B103" t="str">
            <v>DISTRIBUTED GROUP COSTS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 t="str">
            <v>33.</v>
          </cell>
          <cell r="B104" t="str">
            <v>TOTAL GROUP COUNTY ADMINISTRATION COSTS</v>
          </cell>
          <cell r="H104">
            <v>0</v>
          </cell>
          <cell r="J104">
            <v>0</v>
          </cell>
        </row>
        <row r="105">
          <cell r="A105" t="str">
            <v>34.</v>
          </cell>
          <cell r="B105" t="str">
            <v>GROUP TREATMENT COSTS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06">
          <cell r="A106" t="str">
            <v>35.</v>
          </cell>
          <cell r="B106" t="str">
            <v>COST PER GROUP SESSION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A107" t="str">
            <v>36.</v>
          </cell>
          <cell r="B107" t="str">
            <v>COST PER GROUP FACE TO FACE VISIT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37.</v>
          </cell>
          <cell r="B108" t="str">
            <v>GROUP VISIT DRUG/MEDI-CAL MAXIMUM RATE</v>
          </cell>
          <cell r="H108">
            <v>0</v>
          </cell>
        </row>
        <row r="109">
          <cell r="A109" t="str">
            <v>38.</v>
          </cell>
          <cell r="B109" t="str">
            <v>MAXIMUM ALLOWABLE MEDI-CAL COSTS FOR GROUP SESSIONS</v>
          </cell>
          <cell r="H109">
            <v>0</v>
          </cell>
        </row>
        <row r="110">
          <cell r="A110" t="str">
            <v>39.</v>
          </cell>
          <cell r="B110" t="str">
            <v>ADJUSTED COST PER GROUP FACE TO FACE VISIT (PROVISIONAL RATE)</v>
          </cell>
          <cell r="H110">
            <v>0</v>
          </cell>
        </row>
        <row r="111">
          <cell r="A111" t="str">
            <v>40.</v>
          </cell>
          <cell r="B111" t="str">
            <v>COSTS MOVED TO UNRESTRICTED FUNDING SOURCES . . . . . . . . . .</v>
          </cell>
          <cell r="D111">
            <v>0</v>
          </cell>
        </row>
        <row r="112">
          <cell r="G112" t="str">
            <v xml:space="preserve">GROUP MAXIMUM RATE &gt;&gt; </v>
          </cell>
          <cell r="H112">
            <v>32.33</v>
          </cell>
        </row>
        <row r="114">
          <cell r="A114" t="str">
            <v>41.</v>
          </cell>
          <cell r="B114" t="str">
            <v>DISTRIBUTED INDIVIDUAL COSTS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A115" t="str">
            <v>42.</v>
          </cell>
          <cell r="B115" t="str">
            <v>DISTRIBUTED INDIVIDUAL COSTS  (30 min.)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A116" t="str">
            <v>43.</v>
          </cell>
          <cell r="B116" t="str">
            <v>TOTAL INDIVIDUAL COUNTY ADMINISTRATION COSTS</v>
          </cell>
          <cell r="H116">
            <v>0</v>
          </cell>
          <cell r="J116">
            <v>0</v>
          </cell>
        </row>
        <row r="117">
          <cell r="A117" t="str">
            <v>44.</v>
          </cell>
          <cell r="B117" t="str">
            <v>INDIVIDUAL TREATMENT COSTS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A118" t="str">
            <v>45.</v>
          </cell>
          <cell r="B118" t="str">
            <v>COST PER INDIVIDUAL FACE TO FACE VISIT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A119" t="str">
            <v>46.</v>
          </cell>
          <cell r="B119" t="str">
            <v>COST PER INDIVIDUAL FACE TO FACE VISIT  ( 30 min.)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0">
          <cell r="A120" t="str">
            <v>47.</v>
          </cell>
          <cell r="B120" t="str">
            <v>INDIVIDUAL DRUG/MEDI-CAL MAXIMUM RATE</v>
          </cell>
          <cell r="H120">
            <v>0</v>
          </cell>
        </row>
        <row r="121">
          <cell r="A121" t="str">
            <v>48.</v>
          </cell>
          <cell r="B121" t="str">
            <v>MAXIMUM ALLOWABLE MEDI-CAL COSTS FOR INDIVIDUAL SESSIONS</v>
          </cell>
          <cell r="H121">
            <v>0</v>
          </cell>
        </row>
        <row r="122">
          <cell r="A122" t="str">
            <v>49.</v>
          </cell>
          <cell r="B122" t="str">
            <v>ADJUSTED COST PER INDIVIDUAL SESSION (PROVISIONAL RATE)</v>
          </cell>
          <cell r="H122">
            <v>0</v>
          </cell>
        </row>
        <row r="123">
          <cell r="A123" t="str">
            <v>50.</v>
          </cell>
          <cell r="B123" t="str">
            <v xml:space="preserve">COSTS MOVED TO UNRESTRICTED FUNDING SOURCES . . . . . . . . . </v>
          </cell>
          <cell r="D123">
            <v>0</v>
          </cell>
        </row>
        <row r="124">
          <cell r="G124" t="str">
            <v xml:space="preserve">INDIVIDUAL MAXIMUM RATE &gt;&gt; </v>
          </cell>
          <cell r="H124">
            <v>70.25</v>
          </cell>
        </row>
        <row r="125">
          <cell r="A125" t="str">
            <v xml:space="preserve">CALCULATIONS BASED ON TOTAL COSTS </v>
          </cell>
        </row>
        <row r="126">
          <cell r="D126" t="str">
            <v>UNRESTRICTED</v>
          </cell>
        </row>
        <row r="127">
          <cell r="A127" t="str">
            <v>51.</v>
          </cell>
          <cell r="B127" t="str">
            <v xml:space="preserve">TOTAL REIMBURSABLE COSTS 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</row>
        <row r="128">
          <cell r="A128" t="str">
            <v>52.</v>
          </cell>
          <cell r="B128" t="str">
            <v>COST PER GROUP STAFF HOUR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A129" t="str">
            <v>53.</v>
          </cell>
          <cell r="B129" t="str">
            <v>COST PER INDIVIDUAL STAFF HOUR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A130" t="str">
            <v>54.</v>
          </cell>
          <cell r="B130" t="str">
            <v xml:space="preserve">COST PER TOTAL STAFF HOUR 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2">
          <cell r="A132" t="str">
            <v>55.</v>
          </cell>
          <cell r="B132" t="str">
            <v>TOTAL MEDI-CAL COSTS (GROUP + INDIVIDUAL TREAT.)</v>
          </cell>
          <cell r="H132">
            <v>0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264"/>
  <sheetViews>
    <sheetView tabSelected="1" zoomScaleNormal="100" workbookViewId="0">
      <pane ySplit="11" topLeftCell="A12" activePane="bottomLeft" state="frozen"/>
      <selection activeCell="D60" sqref="D60"/>
      <selection pane="bottomLeft" activeCell="F8" sqref="F8"/>
    </sheetView>
  </sheetViews>
  <sheetFormatPr defaultColWidth="12.796875" defaultRowHeight="15" x14ac:dyDescent="0.2"/>
  <cols>
    <col min="1" max="1" width="54.19921875" style="72" customWidth="1"/>
    <col min="2" max="2" width="0.796875" style="72" customWidth="1"/>
    <col min="3" max="3" width="48.796875" style="72" customWidth="1"/>
    <col min="4" max="4" width="7.19921875" style="72" hidden="1" customWidth="1"/>
    <col min="5" max="5" width="2.796875" style="72" customWidth="1"/>
    <col min="6" max="6" width="20" style="72" customWidth="1"/>
    <col min="7" max="7" width="18.59765625" style="72" customWidth="1"/>
    <col min="8" max="16384" width="12.796875" style="72"/>
  </cols>
  <sheetData>
    <row r="1" spans="1:7" s="265" customFormat="1" ht="18" x14ac:dyDescent="0.25">
      <c r="A1" s="261" t="s">
        <v>155</v>
      </c>
      <c r="B1" s="262"/>
      <c r="C1" s="261" t="s">
        <v>156</v>
      </c>
      <c r="D1" s="263"/>
      <c r="E1" s="263"/>
      <c r="F1" s="264"/>
      <c r="G1" s="264"/>
    </row>
    <row r="2" spans="1:7" ht="18" x14ac:dyDescent="0.25">
      <c r="A2" s="275" t="s">
        <v>27</v>
      </c>
      <c r="B2" s="275"/>
      <c r="C2" s="275"/>
      <c r="D2" s="275"/>
      <c r="E2" s="275"/>
      <c r="F2" s="275"/>
      <c r="G2" s="275"/>
    </row>
    <row r="3" spans="1:7" ht="10.9" customHeight="1" x14ac:dyDescent="0.2">
      <c r="A3" s="274" t="s">
        <v>70</v>
      </c>
      <c r="B3" s="274"/>
      <c r="C3" s="274"/>
      <c r="D3" s="274"/>
      <c r="E3" s="274"/>
      <c r="F3" s="274"/>
      <c r="G3" s="274"/>
    </row>
    <row r="4" spans="1:7" ht="15.2" customHeight="1" x14ac:dyDescent="0.25">
      <c r="A4" s="73" t="s">
        <v>25</v>
      </c>
      <c r="B4" s="73"/>
      <c r="C4" s="273"/>
      <c r="D4" s="273"/>
      <c r="E4" s="273"/>
      <c r="F4" s="73" t="s">
        <v>0</v>
      </c>
      <c r="G4" s="74"/>
    </row>
    <row r="5" spans="1:7" ht="16.350000000000001" customHeight="1" x14ac:dyDescent="0.2">
      <c r="A5" s="73" t="s">
        <v>1</v>
      </c>
      <c r="C5" s="272"/>
      <c r="D5" s="272"/>
      <c r="E5" s="272"/>
      <c r="F5" s="73" t="s">
        <v>2</v>
      </c>
      <c r="G5" s="1"/>
    </row>
    <row r="6" spans="1:7" ht="16.350000000000001" customHeight="1" x14ac:dyDescent="0.2">
      <c r="A6" s="75"/>
      <c r="B6" s="73"/>
      <c r="C6" s="76"/>
      <c r="D6" s="76"/>
      <c r="E6" s="76"/>
      <c r="F6" s="76"/>
      <c r="G6" s="77"/>
    </row>
    <row r="7" spans="1:7" x14ac:dyDescent="0.2">
      <c r="A7" s="78"/>
      <c r="B7" s="78"/>
      <c r="C7" s="16" t="s">
        <v>157</v>
      </c>
      <c r="D7" s="61"/>
      <c r="E7" s="61"/>
      <c r="F7" s="61"/>
      <c r="G7" s="61"/>
    </row>
    <row r="8" spans="1:7" x14ac:dyDescent="0.2">
      <c r="A8" s="13"/>
      <c r="B8" s="79"/>
      <c r="C8" s="80"/>
      <c r="D8" s="81"/>
      <c r="E8" s="81"/>
      <c r="F8" s="81"/>
      <c r="G8" s="81"/>
    </row>
    <row r="9" spans="1:7" ht="18" customHeight="1" x14ac:dyDescent="0.2">
      <c r="A9" s="246" t="s">
        <v>79</v>
      </c>
      <c r="B9" s="79"/>
      <c r="C9" s="82" t="e">
        <f>VLOOKUP(C8,$A$240:$G$258,7,FALSE)</f>
        <v>#N/A</v>
      </c>
      <c r="D9" s="83"/>
      <c r="E9" s="83"/>
      <c r="F9" s="83"/>
      <c r="G9" s="83"/>
    </row>
    <row r="10" spans="1:7" ht="18" customHeight="1" x14ac:dyDescent="0.2">
      <c r="A10" s="247" t="s">
        <v>94</v>
      </c>
      <c r="B10" s="79"/>
      <c r="C10" s="84" t="e">
        <f>VLOOKUP(C8,$A$240:$G$258,6,FALSE)</f>
        <v>#N/A</v>
      </c>
      <c r="D10" s="85"/>
      <c r="E10" s="85"/>
      <c r="F10" s="85"/>
      <c r="G10" s="85"/>
    </row>
    <row r="11" spans="1:7" ht="4.7" customHeight="1" thickBot="1" x14ac:dyDescent="0.25">
      <c r="A11" s="86"/>
      <c r="B11" s="87"/>
      <c r="C11" s="88"/>
      <c r="D11" s="89"/>
      <c r="E11" s="89"/>
      <c r="F11" s="89"/>
      <c r="G11" s="89"/>
    </row>
    <row r="12" spans="1:7" ht="18" customHeight="1" thickBot="1" x14ac:dyDescent="0.25">
      <c r="A12" s="245" t="s">
        <v>46</v>
      </c>
      <c r="B12" s="91"/>
      <c r="C12" s="250">
        <f>Personnel1!I75</f>
        <v>0</v>
      </c>
      <c r="D12" s="62"/>
      <c r="E12" s="62"/>
      <c r="F12" s="62"/>
      <c r="G12" s="62"/>
    </row>
    <row r="13" spans="1:7" ht="18" customHeight="1" thickBot="1" x14ac:dyDescent="0.25">
      <c r="A13" s="245" t="s">
        <v>57</v>
      </c>
      <c r="B13" s="92"/>
      <c r="C13" s="46"/>
      <c r="D13" s="63"/>
      <c r="E13" s="63"/>
      <c r="F13" s="63"/>
      <c r="G13" s="63"/>
    </row>
    <row r="14" spans="1:7" x14ac:dyDescent="0.2">
      <c r="A14" s="9" t="s">
        <v>58</v>
      </c>
      <c r="B14" s="92"/>
      <c r="C14" s="46"/>
      <c r="D14" s="63"/>
      <c r="E14" s="63"/>
      <c r="F14" s="63"/>
      <c r="G14" s="63"/>
    </row>
    <row r="15" spans="1:7" ht="15" customHeight="1" x14ac:dyDescent="0.2">
      <c r="A15" s="2" t="s">
        <v>30</v>
      </c>
      <c r="B15" s="93"/>
      <c r="C15" s="251">
        <v>0</v>
      </c>
      <c r="D15" s="64"/>
      <c r="E15" s="64"/>
      <c r="F15" s="64"/>
      <c r="G15" s="64"/>
    </row>
    <row r="16" spans="1:7" ht="15" customHeight="1" x14ac:dyDescent="0.2">
      <c r="A16" s="2" t="s">
        <v>31</v>
      </c>
      <c r="B16" s="93"/>
      <c r="C16" s="251">
        <v>0</v>
      </c>
      <c r="D16" s="64"/>
      <c r="E16" s="64"/>
      <c r="F16" s="64"/>
      <c r="G16" s="64"/>
    </row>
    <row r="17" spans="1:7" x14ac:dyDescent="0.2">
      <c r="A17" s="5" t="s">
        <v>32</v>
      </c>
      <c r="B17" s="94"/>
      <c r="C17" s="251">
        <v>0</v>
      </c>
      <c r="D17" s="65"/>
      <c r="E17" s="64"/>
      <c r="F17" s="64"/>
      <c r="G17" s="64"/>
    </row>
    <row r="18" spans="1:7" ht="15" customHeight="1" x14ac:dyDescent="0.2">
      <c r="A18" s="2" t="s">
        <v>6</v>
      </c>
      <c r="B18" s="94"/>
      <c r="C18" s="251">
        <v>0</v>
      </c>
      <c r="D18" s="64"/>
      <c r="E18" s="64"/>
      <c r="F18" s="64"/>
      <c r="G18" s="64"/>
    </row>
    <row r="19" spans="1:7" ht="15" customHeight="1" x14ac:dyDescent="0.2">
      <c r="A19" s="2" t="s">
        <v>33</v>
      </c>
      <c r="B19" s="94"/>
      <c r="C19" s="251">
        <v>0</v>
      </c>
      <c r="D19" s="64"/>
      <c r="E19" s="64"/>
      <c r="F19" s="64"/>
      <c r="G19" s="64"/>
    </row>
    <row r="20" spans="1:7" x14ac:dyDescent="0.2">
      <c r="A20" s="5" t="s">
        <v>34</v>
      </c>
      <c r="B20" s="95"/>
      <c r="C20" s="251">
        <v>0</v>
      </c>
      <c r="D20" s="64"/>
      <c r="E20" s="64"/>
      <c r="F20" s="64"/>
      <c r="G20" s="64"/>
    </row>
    <row r="21" spans="1:7" ht="15" customHeight="1" x14ac:dyDescent="0.2">
      <c r="A21" s="2" t="s">
        <v>35</v>
      </c>
      <c r="B21" s="94"/>
      <c r="C21" s="251">
        <v>0</v>
      </c>
      <c r="D21" s="64"/>
      <c r="E21" s="64"/>
      <c r="F21" s="64"/>
      <c r="G21" s="64"/>
    </row>
    <row r="22" spans="1:7" x14ac:dyDescent="0.2">
      <c r="A22" s="5" t="s">
        <v>152</v>
      </c>
      <c r="B22" s="94"/>
      <c r="C22" s="252">
        <f>'Expense Detail'!C40</f>
        <v>0</v>
      </c>
      <c r="D22" s="64"/>
      <c r="E22" s="64"/>
      <c r="F22" s="64"/>
      <c r="G22" s="64"/>
    </row>
    <row r="23" spans="1:7" ht="15" customHeight="1" x14ac:dyDescent="0.2">
      <c r="A23" s="2" t="s">
        <v>36</v>
      </c>
      <c r="B23" s="94"/>
      <c r="C23" s="251">
        <v>0</v>
      </c>
      <c r="D23" s="64"/>
      <c r="E23" s="64"/>
      <c r="F23" s="64"/>
      <c r="G23" s="64"/>
    </row>
    <row r="24" spans="1:7" ht="15" customHeight="1" x14ac:dyDescent="0.2">
      <c r="A24" s="2" t="s">
        <v>8</v>
      </c>
      <c r="B24" s="94"/>
      <c r="C24" s="252">
        <f>'Expense Detail'!C9</f>
        <v>0</v>
      </c>
      <c r="D24" s="66"/>
      <c r="E24" s="64"/>
      <c r="F24" s="64"/>
      <c r="G24" s="64"/>
    </row>
    <row r="25" spans="1:7" ht="15" customHeight="1" x14ac:dyDescent="0.2">
      <c r="A25" s="3" t="s">
        <v>37</v>
      </c>
      <c r="B25" s="93"/>
      <c r="C25" s="253"/>
      <c r="D25" s="67"/>
      <c r="E25" s="67"/>
      <c r="F25" s="67"/>
      <c r="G25" s="67"/>
    </row>
    <row r="26" spans="1:7" ht="15" customHeight="1" x14ac:dyDescent="0.2">
      <c r="A26" s="2" t="s">
        <v>5</v>
      </c>
      <c r="B26" s="94"/>
      <c r="C26" s="251">
        <v>0</v>
      </c>
      <c r="D26" s="64"/>
      <c r="E26" s="64"/>
      <c r="F26" s="64"/>
      <c r="G26" s="64"/>
    </row>
    <row r="27" spans="1:7" x14ac:dyDescent="0.2">
      <c r="A27" s="6" t="s">
        <v>38</v>
      </c>
      <c r="B27" s="94"/>
      <c r="C27" s="251">
        <v>0</v>
      </c>
      <c r="D27" s="64"/>
      <c r="E27" s="64"/>
      <c r="F27" s="64"/>
      <c r="G27" s="64"/>
    </row>
    <row r="28" spans="1:7" ht="15" customHeight="1" x14ac:dyDescent="0.2">
      <c r="A28" s="2" t="s">
        <v>39</v>
      </c>
      <c r="B28" s="94"/>
      <c r="C28" s="251">
        <v>0</v>
      </c>
      <c r="D28" s="64"/>
      <c r="E28" s="64"/>
      <c r="F28" s="64"/>
      <c r="G28" s="64"/>
    </row>
    <row r="29" spans="1:7" ht="15" customHeight="1" x14ac:dyDescent="0.2">
      <c r="A29" s="2" t="s">
        <v>9</v>
      </c>
      <c r="B29" s="95"/>
      <c r="C29" s="251">
        <v>0</v>
      </c>
      <c r="D29" s="64"/>
      <c r="E29" s="64"/>
      <c r="F29" s="64"/>
      <c r="G29" s="64"/>
    </row>
    <row r="30" spans="1:7" ht="15" customHeight="1" x14ac:dyDescent="0.2">
      <c r="A30" s="2" t="s">
        <v>40</v>
      </c>
      <c r="B30" s="94"/>
      <c r="C30" s="251">
        <v>0</v>
      </c>
      <c r="D30" s="64"/>
      <c r="E30" s="64"/>
      <c r="F30" s="64"/>
      <c r="G30" s="64"/>
    </row>
    <row r="31" spans="1:7" ht="29.25" customHeight="1" x14ac:dyDescent="0.2">
      <c r="A31" s="6" t="s">
        <v>41</v>
      </c>
      <c r="B31" s="94"/>
      <c r="C31" s="251">
        <v>0</v>
      </c>
      <c r="D31" s="64"/>
      <c r="E31" s="64"/>
      <c r="F31" s="64"/>
      <c r="G31" s="64"/>
    </row>
    <row r="32" spans="1:7" ht="25.5" x14ac:dyDescent="0.2">
      <c r="A32" s="5" t="s">
        <v>42</v>
      </c>
      <c r="B32" s="94"/>
      <c r="C32" s="251">
        <v>0</v>
      </c>
      <c r="D32" s="64"/>
      <c r="E32" s="64"/>
      <c r="F32" s="64"/>
      <c r="G32" s="64"/>
    </row>
    <row r="33" spans="1:7" ht="15" customHeight="1" x14ac:dyDescent="0.2">
      <c r="A33" s="2" t="s">
        <v>10</v>
      </c>
      <c r="B33" s="95"/>
      <c r="C33" s="252">
        <f>'Expense Detail'!C14</f>
        <v>0</v>
      </c>
      <c r="D33" s="65"/>
      <c r="E33" s="64"/>
      <c r="F33" s="64"/>
      <c r="G33" s="64"/>
    </row>
    <row r="34" spans="1:7" ht="15" customHeight="1" x14ac:dyDescent="0.2">
      <c r="A34" s="2" t="s">
        <v>3</v>
      </c>
      <c r="B34" s="94"/>
      <c r="C34" s="251">
        <v>0</v>
      </c>
      <c r="D34" s="64"/>
      <c r="E34" s="64"/>
      <c r="F34" s="64"/>
      <c r="G34" s="64"/>
    </row>
    <row r="35" spans="1:7" x14ac:dyDescent="0.2">
      <c r="A35" s="5" t="s">
        <v>43</v>
      </c>
      <c r="B35" s="94"/>
      <c r="C35" s="251">
        <v>0</v>
      </c>
      <c r="D35" s="64"/>
      <c r="E35" s="64"/>
      <c r="F35" s="64"/>
      <c r="G35" s="64"/>
    </row>
    <row r="36" spans="1:7" ht="27.75" customHeight="1" x14ac:dyDescent="0.2">
      <c r="A36" s="7" t="s">
        <v>44</v>
      </c>
      <c r="B36" s="94"/>
      <c r="C36" s="251">
        <v>0</v>
      </c>
      <c r="D36" s="64"/>
      <c r="E36" s="64"/>
      <c r="F36" s="64"/>
      <c r="G36" s="64"/>
    </row>
    <row r="37" spans="1:7" ht="15" customHeight="1" x14ac:dyDescent="0.2">
      <c r="A37" s="4" t="s">
        <v>45</v>
      </c>
      <c r="B37" s="94"/>
      <c r="C37" s="251">
        <v>0</v>
      </c>
      <c r="D37" s="64"/>
      <c r="E37" s="64"/>
      <c r="F37" s="64"/>
      <c r="G37" s="64"/>
    </row>
    <row r="38" spans="1:7" x14ac:dyDescent="0.2">
      <c r="A38" s="5" t="s">
        <v>154</v>
      </c>
      <c r="B38" s="94"/>
      <c r="C38" s="251">
        <v>0</v>
      </c>
      <c r="D38" s="64"/>
      <c r="E38" s="64"/>
      <c r="F38" s="64"/>
      <c r="G38" s="64"/>
    </row>
    <row r="39" spans="1:7" x14ac:dyDescent="0.2">
      <c r="A39" s="8" t="s">
        <v>4</v>
      </c>
      <c r="B39" s="94"/>
      <c r="C39" s="251">
        <v>0</v>
      </c>
      <c r="D39" s="64"/>
      <c r="E39" s="64"/>
      <c r="F39" s="64"/>
      <c r="G39" s="64"/>
    </row>
    <row r="40" spans="1:7" x14ac:dyDescent="0.2">
      <c r="A40" s="3" t="s">
        <v>47</v>
      </c>
      <c r="B40" s="93"/>
      <c r="C40" s="253"/>
      <c r="D40" s="67"/>
      <c r="E40" s="67"/>
      <c r="F40" s="67"/>
      <c r="G40" s="67"/>
    </row>
    <row r="41" spans="1:7" x14ac:dyDescent="0.2">
      <c r="A41" s="8" t="s">
        <v>48</v>
      </c>
      <c r="B41" s="94"/>
      <c r="C41" s="251">
        <v>0</v>
      </c>
      <c r="D41" s="64"/>
      <c r="E41" s="64"/>
      <c r="F41" s="64"/>
      <c r="G41" s="64"/>
    </row>
    <row r="42" spans="1:7" x14ac:dyDescent="0.2">
      <c r="A42" s="8" t="s">
        <v>149</v>
      </c>
      <c r="B42" s="94"/>
      <c r="C42" s="252">
        <f>'Expense Detail'!C19</f>
        <v>0</v>
      </c>
      <c r="D42" s="64"/>
      <c r="E42" s="64"/>
      <c r="F42" s="64"/>
      <c r="G42" s="64"/>
    </row>
    <row r="43" spans="1:7" x14ac:dyDescent="0.2">
      <c r="A43" s="3" t="s">
        <v>49</v>
      </c>
      <c r="B43" s="94"/>
      <c r="C43" s="253"/>
      <c r="D43" s="67"/>
      <c r="E43" s="67"/>
      <c r="F43" s="67"/>
      <c r="G43" s="67"/>
    </row>
    <row r="44" spans="1:7" x14ac:dyDescent="0.2">
      <c r="A44" s="8" t="s">
        <v>50</v>
      </c>
      <c r="B44" s="94"/>
      <c r="C44" s="251">
        <v>0</v>
      </c>
      <c r="D44" s="64"/>
      <c r="E44" s="64"/>
      <c r="F44" s="64"/>
      <c r="G44" s="64"/>
    </row>
    <row r="45" spans="1:7" x14ac:dyDescent="0.2">
      <c r="A45" s="8" t="s">
        <v>7</v>
      </c>
      <c r="B45" s="94"/>
      <c r="C45" s="252">
        <f>'Expense Detail'!C24</f>
        <v>0</v>
      </c>
      <c r="D45" s="65"/>
      <c r="E45" s="64"/>
      <c r="F45" s="64"/>
      <c r="G45" s="64"/>
    </row>
    <row r="46" spans="1:7" x14ac:dyDescent="0.2">
      <c r="A46" s="8" t="s">
        <v>51</v>
      </c>
      <c r="B46" s="94"/>
      <c r="C46" s="251">
        <v>0</v>
      </c>
      <c r="D46" s="64"/>
      <c r="E46" s="64"/>
      <c r="F46" s="64"/>
      <c r="G46" s="64"/>
    </row>
    <row r="47" spans="1:7" x14ac:dyDescent="0.2">
      <c r="A47" s="8" t="s">
        <v>52</v>
      </c>
      <c r="B47" s="94"/>
      <c r="C47" s="251">
        <v>0</v>
      </c>
      <c r="D47" s="64"/>
      <c r="E47" s="64"/>
      <c r="F47" s="64"/>
      <c r="G47" s="64"/>
    </row>
    <row r="48" spans="1:7" x14ac:dyDescent="0.2">
      <c r="A48" s="8" t="s">
        <v>53</v>
      </c>
      <c r="B48" s="94"/>
      <c r="C48" s="251">
        <v>0</v>
      </c>
      <c r="D48" s="64"/>
      <c r="E48" s="64"/>
      <c r="F48" s="64"/>
      <c r="G48" s="64"/>
    </row>
    <row r="49" spans="1:7" x14ac:dyDescent="0.2">
      <c r="A49" s="3" t="s">
        <v>54</v>
      </c>
      <c r="B49" s="94"/>
      <c r="C49" s="253"/>
      <c r="D49" s="67"/>
      <c r="E49" s="67"/>
      <c r="F49" s="67"/>
      <c r="G49" s="67"/>
    </row>
    <row r="50" spans="1:7" ht="15" customHeight="1" x14ac:dyDescent="0.2">
      <c r="A50" s="20" t="s">
        <v>98</v>
      </c>
      <c r="B50" s="94"/>
      <c r="C50" s="252">
        <f>'Expense Detail'!C32</f>
        <v>0</v>
      </c>
      <c r="D50" s="64"/>
      <c r="E50" s="64"/>
      <c r="F50" s="64"/>
      <c r="G50" s="64"/>
    </row>
    <row r="51" spans="1:7" x14ac:dyDescent="0.2">
      <c r="A51" s="20" t="s">
        <v>86</v>
      </c>
      <c r="B51" s="94"/>
      <c r="C51" s="254" t="e">
        <f>C50/C55</f>
        <v>#DIV/0!</v>
      </c>
      <c r="D51" s="68"/>
      <c r="E51" s="68"/>
      <c r="F51" s="68"/>
      <c r="G51" s="68"/>
    </row>
    <row r="52" spans="1:7" ht="18.75" customHeight="1" thickBot="1" x14ac:dyDescent="0.25">
      <c r="A52" s="9" t="s">
        <v>56</v>
      </c>
      <c r="B52" s="96"/>
      <c r="C52" s="255">
        <f>SUM(C15:C50)</f>
        <v>0</v>
      </c>
      <c r="D52" s="69"/>
      <c r="E52" s="69"/>
      <c r="F52" s="69"/>
      <c r="G52" s="69"/>
    </row>
    <row r="53" spans="1:7" ht="21.75" customHeight="1" thickBot="1" x14ac:dyDescent="0.3">
      <c r="A53" s="245" t="s">
        <v>55</v>
      </c>
      <c r="B53" s="97"/>
      <c r="C53" s="255">
        <f>+C12+C52</f>
        <v>0</v>
      </c>
      <c r="D53" s="69"/>
      <c r="E53" s="69"/>
      <c r="F53" s="69"/>
      <c r="G53" s="69"/>
    </row>
    <row r="54" spans="1:7" ht="3.2" customHeight="1" x14ac:dyDescent="0.2">
      <c r="A54" s="98"/>
      <c r="B54" s="99"/>
      <c r="C54" s="256"/>
      <c r="D54" s="62"/>
      <c r="E54" s="62"/>
      <c r="F54" s="62"/>
      <c r="G54" s="62"/>
    </row>
    <row r="55" spans="1:7" ht="17.25" customHeight="1" thickBot="1" x14ac:dyDescent="0.25">
      <c r="A55" s="100"/>
      <c r="B55" s="99"/>
      <c r="C55" s="257">
        <f>+C53-C50</f>
        <v>0</v>
      </c>
      <c r="D55" s="62"/>
      <c r="E55" s="62"/>
      <c r="F55" s="62"/>
      <c r="G55" s="62"/>
    </row>
    <row r="56" spans="1:7" ht="18" customHeight="1" thickBot="1" x14ac:dyDescent="0.25">
      <c r="A56" s="245" t="s">
        <v>59</v>
      </c>
      <c r="B56" s="101"/>
      <c r="C56" s="258"/>
      <c r="D56" s="69"/>
      <c r="E56" s="69"/>
      <c r="F56" s="69"/>
      <c r="G56" s="69"/>
    </row>
    <row r="57" spans="1:7" ht="15.95" customHeight="1" x14ac:dyDescent="0.2">
      <c r="A57" s="10" t="s">
        <v>60</v>
      </c>
      <c r="B57" s="93"/>
      <c r="C57" s="251"/>
      <c r="D57" s="64"/>
      <c r="E57" s="64"/>
      <c r="F57" s="64"/>
      <c r="G57" s="64"/>
    </row>
    <row r="58" spans="1:7" ht="15.95" customHeight="1" x14ac:dyDescent="0.2">
      <c r="A58" s="10" t="s">
        <v>61</v>
      </c>
      <c r="B58" s="93"/>
      <c r="C58" s="251"/>
      <c r="D58" s="64"/>
      <c r="E58" s="64"/>
      <c r="F58" s="64"/>
      <c r="G58" s="64"/>
    </row>
    <row r="59" spans="1:7" ht="15.95" customHeight="1" x14ac:dyDescent="0.2">
      <c r="A59" s="10" t="s">
        <v>62</v>
      </c>
      <c r="B59" s="93"/>
      <c r="C59" s="251"/>
      <c r="D59" s="64"/>
      <c r="E59" s="64"/>
      <c r="F59" s="64"/>
      <c r="G59" s="64"/>
    </row>
    <row r="60" spans="1:7" ht="15.95" customHeight="1" x14ac:dyDescent="0.2">
      <c r="A60" s="10" t="s">
        <v>63</v>
      </c>
      <c r="B60" s="93"/>
      <c r="C60" s="251"/>
      <c r="D60" s="64"/>
      <c r="E60" s="64"/>
      <c r="F60" s="64"/>
      <c r="G60" s="64"/>
    </row>
    <row r="61" spans="1:7" ht="15.95" customHeight="1" x14ac:dyDescent="0.2">
      <c r="A61" s="10" t="s">
        <v>64</v>
      </c>
      <c r="B61" s="93"/>
      <c r="C61" s="251"/>
      <c r="D61" s="64"/>
      <c r="E61" s="64"/>
      <c r="F61" s="64"/>
      <c r="G61" s="64"/>
    </row>
    <row r="62" spans="1:7" ht="15.95" customHeight="1" x14ac:dyDescent="0.2">
      <c r="A62" s="248" t="s">
        <v>69</v>
      </c>
      <c r="B62" s="93"/>
      <c r="C62" s="251"/>
      <c r="D62" s="64"/>
      <c r="E62" s="64"/>
      <c r="F62" s="64"/>
      <c r="G62" s="64"/>
    </row>
    <row r="63" spans="1:7" ht="15.95" customHeight="1" x14ac:dyDescent="0.2">
      <c r="A63" s="248" t="s">
        <v>69</v>
      </c>
      <c r="B63" s="93"/>
      <c r="C63" s="251"/>
      <c r="D63" s="64"/>
      <c r="E63" s="64"/>
      <c r="F63" s="64"/>
      <c r="G63" s="64"/>
    </row>
    <row r="64" spans="1:7" ht="15.95" customHeight="1" x14ac:dyDescent="0.2">
      <c r="A64" s="10" t="s">
        <v>65</v>
      </c>
      <c r="B64" s="93"/>
      <c r="C64" s="251"/>
      <c r="D64" s="64"/>
      <c r="E64" s="64"/>
      <c r="F64" s="64"/>
      <c r="G64" s="64"/>
    </row>
    <row r="65" spans="1:7" ht="18" customHeight="1" x14ac:dyDescent="0.2">
      <c r="A65" s="9" t="s">
        <v>66</v>
      </c>
      <c r="B65" s="102"/>
      <c r="C65" s="259">
        <f>SUM(C57:C64)</f>
        <v>0</v>
      </c>
      <c r="D65" s="69"/>
      <c r="E65" s="69"/>
      <c r="F65" s="69"/>
      <c r="G65" s="69"/>
    </row>
    <row r="66" spans="1:7" ht="3.75" customHeight="1" thickBot="1" x14ac:dyDescent="0.25">
      <c r="A66" s="249"/>
      <c r="B66" s="103"/>
      <c r="C66" s="260"/>
      <c r="D66" s="69"/>
      <c r="E66" s="69"/>
      <c r="F66" s="69"/>
      <c r="G66" s="69"/>
    </row>
    <row r="67" spans="1:7" ht="21.75" customHeight="1" thickBot="1" x14ac:dyDescent="0.3">
      <c r="A67" s="90" t="s">
        <v>67</v>
      </c>
      <c r="B67" s="97"/>
      <c r="C67" s="255">
        <f>+C53-C65</f>
        <v>0</v>
      </c>
      <c r="D67" s="69"/>
      <c r="E67" s="69"/>
      <c r="F67" s="69"/>
      <c r="G67" s="69"/>
    </row>
    <row r="68" spans="1:7" ht="15.75" customHeight="1" x14ac:dyDescent="0.2">
      <c r="A68" s="108" t="s">
        <v>68</v>
      </c>
      <c r="B68" s="109"/>
      <c r="C68" s="105"/>
      <c r="D68" s="106"/>
      <c r="E68" s="107"/>
      <c r="F68" s="107"/>
      <c r="G68" s="107"/>
    </row>
    <row r="69" spans="1:7" x14ac:dyDescent="0.2">
      <c r="A69" s="104"/>
      <c r="B69" s="104"/>
      <c r="C69" s="105"/>
      <c r="D69" s="106"/>
      <c r="E69" s="110"/>
      <c r="F69" s="110"/>
      <c r="G69" s="110"/>
    </row>
    <row r="70" spans="1:7" x14ac:dyDescent="0.2">
      <c r="A70" s="104"/>
      <c r="B70" s="104"/>
      <c r="C70" s="105"/>
      <c r="D70" s="106"/>
      <c r="E70" s="110"/>
      <c r="F70" s="110"/>
      <c r="G70" s="110"/>
    </row>
    <row r="71" spans="1:7" x14ac:dyDescent="0.2">
      <c r="A71" s="104"/>
      <c r="B71" s="104"/>
      <c r="C71" s="105"/>
      <c r="D71" s="106"/>
      <c r="E71" s="110"/>
      <c r="F71" s="110"/>
      <c r="G71" s="110"/>
    </row>
    <row r="72" spans="1:7" x14ac:dyDescent="0.2">
      <c r="A72" s="104"/>
      <c r="B72" s="104"/>
      <c r="C72" s="105"/>
      <c r="D72" s="106"/>
      <c r="E72" s="110"/>
      <c r="F72" s="110"/>
      <c r="G72" s="110"/>
    </row>
    <row r="73" spans="1:7" x14ac:dyDescent="0.2">
      <c r="A73" s="104"/>
      <c r="B73" s="104"/>
      <c r="C73" s="105"/>
      <c r="D73" s="106"/>
      <c r="E73" s="110"/>
      <c r="F73" s="110"/>
      <c r="G73" s="110"/>
    </row>
    <row r="74" spans="1:7" x14ac:dyDescent="0.2">
      <c r="A74" s="104"/>
      <c r="B74" s="104"/>
      <c r="C74" s="105"/>
      <c r="D74" s="106"/>
      <c r="E74" s="110"/>
      <c r="F74" s="110"/>
      <c r="G74" s="110"/>
    </row>
    <row r="75" spans="1:7" x14ac:dyDescent="0.2">
      <c r="A75" s="104"/>
      <c r="B75" s="104"/>
      <c r="C75" s="105"/>
      <c r="D75" s="106"/>
      <c r="E75" s="110"/>
      <c r="F75" s="110"/>
      <c r="G75" s="110"/>
    </row>
    <row r="76" spans="1:7" x14ac:dyDescent="0.2">
      <c r="A76" s="104"/>
      <c r="B76" s="104"/>
      <c r="C76" s="105"/>
      <c r="D76" s="106"/>
      <c r="E76" s="110"/>
      <c r="F76" s="110"/>
      <c r="G76" s="110"/>
    </row>
    <row r="77" spans="1:7" x14ac:dyDescent="0.2">
      <c r="A77" s="104"/>
      <c r="B77" s="104"/>
      <c r="C77" s="105"/>
      <c r="D77" s="106"/>
      <c r="E77" s="110"/>
      <c r="F77" s="110"/>
      <c r="G77" s="110"/>
    </row>
    <row r="78" spans="1:7" x14ac:dyDescent="0.2">
      <c r="A78" s="104"/>
      <c r="B78" s="104"/>
      <c r="C78" s="105"/>
      <c r="D78" s="106"/>
      <c r="E78" s="110"/>
      <c r="F78" s="110"/>
      <c r="G78" s="110"/>
    </row>
    <row r="79" spans="1:7" x14ac:dyDescent="0.2">
      <c r="A79" s="104"/>
      <c r="B79" s="104"/>
      <c r="C79" s="105"/>
      <c r="D79" s="106"/>
      <c r="E79" s="110"/>
      <c r="F79" s="110"/>
      <c r="G79" s="110"/>
    </row>
    <row r="80" spans="1:7" x14ac:dyDescent="0.2">
      <c r="A80" s="104"/>
      <c r="B80" s="104"/>
      <c r="C80" s="105"/>
      <c r="D80" s="106"/>
      <c r="E80" s="110"/>
      <c r="F80" s="110"/>
      <c r="G80" s="110"/>
    </row>
    <row r="81" spans="1:7" x14ac:dyDescent="0.2">
      <c r="A81" s="104"/>
      <c r="B81" s="104"/>
      <c r="C81" s="105"/>
      <c r="D81" s="106"/>
      <c r="E81" s="110"/>
      <c r="F81" s="110"/>
      <c r="G81" s="110"/>
    </row>
    <row r="82" spans="1:7" x14ac:dyDescent="0.2">
      <c r="A82" s="104"/>
      <c r="B82" s="104"/>
      <c r="C82" s="105"/>
      <c r="D82" s="106"/>
      <c r="E82" s="110"/>
      <c r="F82" s="110"/>
      <c r="G82" s="110"/>
    </row>
    <row r="83" spans="1:7" x14ac:dyDescent="0.2">
      <c r="A83" s="104"/>
      <c r="B83" s="104"/>
      <c r="C83" s="105"/>
      <c r="D83" s="106"/>
      <c r="E83" s="110"/>
      <c r="F83" s="110"/>
      <c r="G83" s="110"/>
    </row>
    <row r="84" spans="1:7" x14ac:dyDescent="0.2">
      <c r="A84" s="104"/>
      <c r="B84" s="104"/>
      <c r="C84" s="105"/>
      <c r="D84" s="106"/>
      <c r="E84" s="110"/>
      <c r="F84" s="110"/>
      <c r="G84" s="110"/>
    </row>
    <row r="85" spans="1:7" x14ac:dyDescent="0.2">
      <c r="A85" s="104"/>
      <c r="B85" s="104"/>
      <c r="C85" s="105"/>
      <c r="D85" s="106"/>
      <c r="E85" s="110"/>
      <c r="F85" s="110"/>
      <c r="G85" s="110"/>
    </row>
    <row r="86" spans="1:7" x14ac:dyDescent="0.2">
      <c r="A86" s="104"/>
      <c r="B86" s="104"/>
      <c r="C86" s="105"/>
      <c r="D86" s="106"/>
      <c r="E86" s="110"/>
      <c r="F86" s="110"/>
      <c r="G86" s="110"/>
    </row>
    <row r="87" spans="1:7" x14ac:dyDescent="0.2">
      <c r="A87" s="104"/>
      <c r="B87" s="104"/>
      <c r="C87" s="105"/>
      <c r="D87" s="106"/>
      <c r="E87" s="110"/>
      <c r="F87" s="110"/>
      <c r="G87" s="110"/>
    </row>
    <row r="88" spans="1:7" x14ac:dyDescent="0.2">
      <c r="A88" s="104"/>
      <c r="B88" s="104"/>
      <c r="C88" s="105"/>
      <c r="D88" s="106"/>
      <c r="E88" s="110"/>
      <c r="F88" s="110"/>
      <c r="G88" s="110"/>
    </row>
    <row r="89" spans="1:7" x14ac:dyDescent="0.2">
      <c r="A89" s="104"/>
      <c r="B89" s="104"/>
      <c r="C89" s="105"/>
      <c r="D89" s="106"/>
      <c r="E89" s="110"/>
      <c r="F89" s="110"/>
      <c r="G89" s="110"/>
    </row>
    <row r="90" spans="1:7" x14ac:dyDescent="0.2">
      <c r="A90" s="104"/>
      <c r="B90" s="104"/>
      <c r="C90" s="105"/>
      <c r="D90" s="106"/>
      <c r="E90" s="110"/>
      <c r="F90" s="110"/>
      <c r="G90" s="110"/>
    </row>
    <row r="91" spans="1:7" x14ac:dyDescent="0.2">
      <c r="A91" s="104"/>
      <c r="B91" s="104"/>
      <c r="C91" s="105"/>
      <c r="D91" s="106"/>
      <c r="E91" s="110"/>
      <c r="F91" s="110"/>
      <c r="G91" s="110"/>
    </row>
    <row r="92" spans="1:7" x14ac:dyDescent="0.2">
      <c r="A92" s="104"/>
      <c r="B92" s="104"/>
      <c r="C92" s="105"/>
      <c r="D92" s="106"/>
      <c r="E92" s="110"/>
      <c r="F92" s="110"/>
      <c r="G92" s="110"/>
    </row>
    <row r="93" spans="1:7" x14ac:dyDescent="0.2">
      <c r="A93" s="104"/>
      <c r="B93" s="104"/>
      <c r="C93" s="105"/>
      <c r="D93" s="106"/>
      <c r="E93" s="110"/>
      <c r="F93" s="110"/>
      <c r="G93" s="110"/>
    </row>
    <row r="94" spans="1:7" x14ac:dyDescent="0.2">
      <c r="A94" s="104"/>
      <c r="B94" s="104"/>
      <c r="C94" s="105"/>
      <c r="D94" s="106"/>
      <c r="E94" s="110"/>
      <c r="F94" s="110"/>
      <c r="G94" s="110"/>
    </row>
    <row r="95" spans="1:7" x14ac:dyDescent="0.2">
      <c r="A95" s="104"/>
      <c r="B95" s="104"/>
      <c r="C95" s="105"/>
      <c r="D95" s="106"/>
      <c r="E95" s="110"/>
      <c r="F95" s="110"/>
      <c r="G95" s="110"/>
    </row>
    <row r="96" spans="1:7" x14ac:dyDescent="0.2">
      <c r="A96" s="104"/>
      <c r="B96" s="104"/>
      <c r="C96" s="105"/>
      <c r="D96" s="106"/>
      <c r="E96" s="110"/>
      <c r="F96" s="110"/>
      <c r="G96" s="110"/>
    </row>
    <row r="97" spans="1:7" x14ac:dyDescent="0.2">
      <c r="A97" s="104"/>
      <c r="B97" s="104"/>
      <c r="C97" s="105"/>
      <c r="D97" s="106"/>
      <c r="E97" s="110"/>
      <c r="F97" s="110"/>
      <c r="G97" s="110"/>
    </row>
    <row r="98" spans="1:7" x14ac:dyDescent="0.2">
      <c r="A98" s="104"/>
      <c r="B98" s="104"/>
      <c r="C98" s="105"/>
      <c r="D98" s="106"/>
      <c r="E98" s="110"/>
      <c r="F98" s="110"/>
      <c r="G98" s="110"/>
    </row>
    <row r="99" spans="1:7" x14ac:dyDescent="0.2">
      <c r="A99" s="104"/>
      <c r="B99" s="104"/>
      <c r="C99" s="105"/>
      <c r="D99" s="106"/>
      <c r="E99" s="110"/>
      <c r="F99" s="110"/>
      <c r="G99" s="110"/>
    </row>
    <row r="100" spans="1:7" x14ac:dyDescent="0.2">
      <c r="A100" s="104"/>
      <c r="B100" s="104"/>
      <c r="C100" s="105"/>
      <c r="D100" s="106"/>
      <c r="E100" s="110"/>
      <c r="F100" s="110"/>
      <c r="G100" s="110"/>
    </row>
    <row r="101" spans="1:7" x14ac:dyDescent="0.2">
      <c r="A101" s="104"/>
      <c r="B101" s="104"/>
      <c r="C101" s="105"/>
      <c r="D101" s="106"/>
      <c r="E101" s="110"/>
      <c r="F101" s="110"/>
      <c r="G101" s="110"/>
    </row>
    <row r="102" spans="1:7" x14ac:dyDescent="0.2">
      <c r="A102" s="104"/>
      <c r="B102" s="104"/>
      <c r="C102" s="105"/>
      <c r="D102" s="106"/>
      <c r="E102" s="110"/>
      <c r="F102" s="110"/>
      <c r="G102" s="110"/>
    </row>
    <row r="103" spans="1:7" x14ac:dyDescent="0.2">
      <c r="A103" s="104"/>
      <c r="B103" s="104"/>
      <c r="C103" s="105"/>
      <c r="D103" s="106"/>
      <c r="E103" s="110"/>
      <c r="F103" s="110"/>
      <c r="G103" s="110"/>
    </row>
    <row r="104" spans="1:7" x14ac:dyDescent="0.2">
      <c r="A104" s="104"/>
      <c r="B104" s="104"/>
      <c r="C104" s="105"/>
      <c r="D104" s="106"/>
      <c r="E104" s="110"/>
      <c r="F104" s="110"/>
      <c r="G104" s="110"/>
    </row>
    <row r="105" spans="1:7" x14ac:dyDescent="0.2">
      <c r="A105" s="104"/>
      <c r="B105" s="104"/>
      <c r="C105" s="105"/>
      <c r="D105" s="106"/>
      <c r="E105" s="110"/>
      <c r="F105" s="110"/>
      <c r="G105" s="110"/>
    </row>
    <row r="106" spans="1:7" x14ac:dyDescent="0.2">
      <c r="A106" s="104"/>
      <c r="B106" s="104"/>
      <c r="C106" s="105"/>
      <c r="D106" s="106"/>
      <c r="E106" s="110"/>
      <c r="F106" s="110"/>
      <c r="G106" s="110"/>
    </row>
    <row r="107" spans="1:7" x14ac:dyDescent="0.2">
      <c r="A107" s="104"/>
      <c r="B107" s="104"/>
      <c r="C107" s="105"/>
      <c r="D107" s="106"/>
      <c r="E107" s="110"/>
      <c r="F107" s="110"/>
      <c r="G107" s="110"/>
    </row>
    <row r="108" spans="1:7" x14ac:dyDescent="0.2">
      <c r="A108" s="104"/>
      <c r="B108" s="104"/>
      <c r="C108" s="105"/>
      <c r="D108" s="106"/>
      <c r="E108" s="110"/>
      <c r="F108" s="110"/>
      <c r="G108" s="110"/>
    </row>
    <row r="109" spans="1:7" x14ac:dyDescent="0.2">
      <c r="A109" s="104"/>
      <c r="B109" s="104"/>
      <c r="C109" s="105"/>
      <c r="D109" s="106"/>
      <c r="E109" s="110"/>
      <c r="F109" s="110"/>
      <c r="G109" s="110"/>
    </row>
    <row r="110" spans="1:7" x14ac:dyDescent="0.2">
      <c r="A110" s="104"/>
      <c r="B110" s="104"/>
      <c r="C110" s="105"/>
      <c r="D110" s="106"/>
      <c r="E110" s="110"/>
      <c r="F110" s="110"/>
      <c r="G110" s="110"/>
    </row>
    <row r="111" spans="1:7" x14ac:dyDescent="0.2">
      <c r="A111" s="104"/>
      <c r="B111" s="104"/>
      <c r="C111" s="105"/>
      <c r="D111" s="106"/>
      <c r="E111" s="110"/>
      <c r="F111" s="110"/>
      <c r="G111" s="110"/>
    </row>
    <row r="112" spans="1:7" x14ac:dyDescent="0.2">
      <c r="A112" s="104"/>
      <c r="B112" s="104"/>
      <c r="C112" s="105"/>
      <c r="D112" s="106"/>
      <c r="E112" s="110"/>
      <c r="F112" s="110"/>
      <c r="G112" s="110"/>
    </row>
    <row r="113" spans="1:7" x14ac:dyDescent="0.2">
      <c r="A113" s="104"/>
      <c r="B113" s="104"/>
      <c r="C113" s="105"/>
      <c r="D113" s="106"/>
      <c r="E113" s="110"/>
      <c r="F113" s="110"/>
      <c r="G113" s="110"/>
    </row>
    <row r="114" spans="1:7" x14ac:dyDescent="0.2">
      <c r="A114" s="104"/>
      <c r="B114" s="104"/>
      <c r="C114" s="105"/>
      <c r="D114" s="106"/>
      <c r="E114" s="110"/>
      <c r="F114" s="110"/>
      <c r="G114" s="110"/>
    </row>
    <row r="115" spans="1:7" x14ac:dyDescent="0.2">
      <c r="A115" s="104"/>
      <c r="B115" s="104"/>
      <c r="C115" s="105"/>
      <c r="D115" s="106"/>
      <c r="E115" s="110"/>
      <c r="F115" s="110"/>
      <c r="G115" s="110"/>
    </row>
    <row r="116" spans="1:7" x14ac:dyDescent="0.2">
      <c r="A116" s="104"/>
      <c r="B116" s="104"/>
      <c r="C116" s="105"/>
      <c r="D116" s="106"/>
      <c r="E116" s="110"/>
      <c r="F116" s="110"/>
      <c r="G116" s="110"/>
    </row>
    <row r="117" spans="1:7" x14ac:dyDescent="0.2">
      <c r="A117" s="104"/>
      <c r="B117" s="104"/>
      <c r="C117" s="105"/>
      <c r="D117" s="106"/>
      <c r="E117" s="110"/>
      <c r="F117" s="110"/>
      <c r="G117" s="110"/>
    </row>
    <row r="118" spans="1:7" x14ac:dyDescent="0.2">
      <c r="A118" s="104"/>
      <c r="B118" s="104"/>
      <c r="C118" s="105"/>
      <c r="D118" s="106"/>
      <c r="E118" s="110"/>
      <c r="F118" s="110"/>
      <c r="G118" s="110"/>
    </row>
    <row r="119" spans="1:7" x14ac:dyDescent="0.2">
      <c r="A119" s="104"/>
      <c r="B119" s="104"/>
      <c r="C119" s="105"/>
      <c r="D119" s="106"/>
      <c r="E119" s="110"/>
      <c r="F119" s="110"/>
      <c r="G119" s="110"/>
    </row>
    <row r="120" spans="1:7" x14ac:dyDescent="0.2">
      <c r="A120" s="104"/>
      <c r="B120" s="104"/>
      <c r="C120" s="105"/>
      <c r="D120" s="106"/>
      <c r="E120" s="110"/>
      <c r="F120" s="110"/>
      <c r="G120" s="110"/>
    </row>
    <row r="121" spans="1:7" x14ac:dyDescent="0.2">
      <c r="A121" s="104"/>
      <c r="B121" s="104"/>
      <c r="C121" s="105"/>
      <c r="D121" s="106"/>
      <c r="E121" s="110"/>
      <c r="F121" s="110"/>
      <c r="G121" s="110"/>
    </row>
    <row r="122" spans="1:7" x14ac:dyDescent="0.2">
      <c r="A122" s="104"/>
      <c r="B122" s="104"/>
      <c r="C122" s="105"/>
      <c r="D122" s="106"/>
      <c r="E122" s="110"/>
      <c r="F122" s="110"/>
      <c r="G122" s="110"/>
    </row>
    <row r="123" spans="1:7" x14ac:dyDescent="0.2">
      <c r="A123" s="104"/>
      <c r="B123" s="104"/>
      <c r="C123" s="105"/>
      <c r="D123" s="106"/>
      <c r="E123" s="110"/>
      <c r="F123" s="110"/>
      <c r="G123" s="110"/>
    </row>
    <row r="124" spans="1:7" x14ac:dyDescent="0.2">
      <c r="A124" s="104"/>
      <c r="B124" s="104"/>
      <c r="C124" s="105"/>
      <c r="D124" s="106"/>
      <c r="E124" s="110"/>
      <c r="F124" s="110"/>
      <c r="G124" s="110"/>
    </row>
    <row r="125" spans="1:7" x14ac:dyDescent="0.2">
      <c r="A125" s="104"/>
      <c r="B125" s="104"/>
      <c r="C125" s="105"/>
      <c r="D125" s="106"/>
      <c r="E125" s="110"/>
      <c r="F125" s="110"/>
      <c r="G125" s="110"/>
    </row>
    <row r="126" spans="1:7" x14ac:dyDescent="0.2">
      <c r="A126" s="104"/>
      <c r="B126" s="104"/>
      <c r="C126" s="105"/>
      <c r="D126" s="106"/>
      <c r="E126" s="110"/>
      <c r="F126" s="110"/>
      <c r="G126" s="110"/>
    </row>
    <row r="127" spans="1:7" x14ac:dyDescent="0.2">
      <c r="A127" s="104"/>
      <c r="B127" s="104"/>
      <c r="C127" s="105"/>
      <c r="D127" s="106"/>
      <c r="E127" s="110"/>
      <c r="F127" s="110"/>
      <c r="G127" s="110"/>
    </row>
    <row r="128" spans="1:7" x14ac:dyDescent="0.2">
      <c r="A128" s="104"/>
      <c r="B128" s="104"/>
      <c r="C128" s="105"/>
      <c r="D128" s="106"/>
      <c r="E128" s="110"/>
      <c r="F128" s="110"/>
      <c r="G128" s="110"/>
    </row>
    <row r="129" spans="1:7" x14ac:dyDescent="0.2">
      <c r="A129" s="104"/>
      <c r="B129" s="104"/>
      <c r="C129" s="105"/>
      <c r="D129" s="106"/>
      <c r="E129" s="110"/>
      <c r="F129" s="110"/>
      <c r="G129" s="110"/>
    </row>
    <row r="130" spans="1:7" x14ac:dyDescent="0.2">
      <c r="A130" s="104"/>
      <c r="B130" s="104"/>
      <c r="C130" s="105"/>
      <c r="D130" s="106"/>
      <c r="E130" s="110"/>
      <c r="F130" s="110"/>
      <c r="G130" s="110"/>
    </row>
    <row r="131" spans="1:7" x14ac:dyDescent="0.2">
      <c r="A131" s="104"/>
      <c r="B131" s="104"/>
      <c r="C131" s="105"/>
      <c r="D131" s="106"/>
      <c r="E131" s="110"/>
      <c r="F131" s="110"/>
      <c r="G131" s="110"/>
    </row>
    <row r="132" spans="1:7" x14ac:dyDescent="0.2">
      <c r="A132" s="104"/>
      <c r="B132" s="104"/>
      <c r="C132" s="105"/>
      <c r="D132" s="106"/>
      <c r="E132" s="110"/>
      <c r="F132" s="110"/>
      <c r="G132" s="110"/>
    </row>
    <row r="133" spans="1:7" x14ac:dyDescent="0.2">
      <c r="A133" s="104"/>
      <c r="B133" s="104"/>
      <c r="C133" s="105"/>
      <c r="D133" s="106"/>
      <c r="E133" s="110"/>
      <c r="F133" s="110"/>
      <c r="G133" s="110"/>
    </row>
    <row r="134" spans="1:7" x14ac:dyDescent="0.2">
      <c r="A134" s="104"/>
      <c r="B134" s="104"/>
      <c r="C134" s="105"/>
      <c r="D134" s="106"/>
      <c r="E134" s="110"/>
      <c r="F134" s="110"/>
      <c r="G134" s="110"/>
    </row>
    <row r="135" spans="1:7" x14ac:dyDescent="0.2">
      <c r="A135" s="104"/>
      <c r="B135" s="104"/>
      <c r="C135" s="105"/>
      <c r="D135" s="106"/>
      <c r="E135" s="110"/>
      <c r="F135" s="110"/>
      <c r="G135" s="110"/>
    </row>
    <row r="136" spans="1:7" x14ac:dyDescent="0.2">
      <c r="A136" s="104"/>
      <c r="B136" s="104"/>
      <c r="C136" s="105"/>
      <c r="D136" s="106"/>
      <c r="E136" s="110"/>
      <c r="F136" s="110"/>
      <c r="G136" s="110"/>
    </row>
    <row r="137" spans="1:7" x14ac:dyDescent="0.2">
      <c r="A137" s="104"/>
      <c r="B137" s="104"/>
      <c r="C137" s="105"/>
      <c r="D137" s="106"/>
      <c r="E137" s="110"/>
      <c r="F137" s="110"/>
      <c r="G137" s="110"/>
    </row>
    <row r="138" spans="1:7" x14ac:dyDescent="0.2">
      <c r="A138" s="104"/>
      <c r="B138" s="104"/>
      <c r="C138" s="105"/>
      <c r="D138" s="106"/>
      <c r="E138" s="110"/>
      <c r="F138" s="110"/>
      <c r="G138" s="110"/>
    </row>
    <row r="139" spans="1:7" x14ac:dyDescent="0.2">
      <c r="A139" s="104"/>
      <c r="B139" s="104"/>
      <c r="C139" s="105"/>
      <c r="D139" s="106"/>
      <c r="E139" s="110"/>
      <c r="F139" s="110"/>
      <c r="G139" s="110"/>
    </row>
    <row r="140" spans="1:7" x14ac:dyDescent="0.2">
      <c r="A140" s="104"/>
      <c r="B140" s="104"/>
      <c r="C140" s="105"/>
      <c r="D140" s="106"/>
      <c r="E140" s="110"/>
      <c r="F140" s="110"/>
      <c r="G140" s="110"/>
    </row>
    <row r="141" spans="1:7" x14ac:dyDescent="0.2">
      <c r="A141" s="104"/>
      <c r="B141" s="104"/>
      <c r="C141" s="105"/>
      <c r="D141" s="106"/>
      <c r="E141" s="110"/>
      <c r="F141" s="110"/>
      <c r="G141" s="110"/>
    </row>
    <row r="142" spans="1:7" x14ac:dyDescent="0.2">
      <c r="A142" s="104"/>
      <c r="B142" s="104"/>
      <c r="C142" s="105"/>
      <c r="D142" s="106"/>
      <c r="E142" s="110"/>
      <c r="F142" s="110"/>
      <c r="G142" s="110"/>
    </row>
    <row r="143" spans="1:7" x14ac:dyDescent="0.2">
      <c r="A143" s="104"/>
      <c r="B143" s="104"/>
      <c r="C143" s="105"/>
      <c r="D143" s="106"/>
      <c r="E143" s="110"/>
      <c r="F143" s="110"/>
      <c r="G143" s="110"/>
    </row>
    <row r="144" spans="1:7" x14ac:dyDescent="0.2">
      <c r="A144" s="104"/>
      <c r="B144" s="104"/>
      <c r="C144" s="105"/>
      <c r="D144" s="106"/>
      <c r="E144" s="110"/>
      <c r="F144" s="110"/>
      <c r="G144" s="110"/>
    </row>
    <row r="145" spans="1:7" x14ac:dyDescent="0.2">
      <c r="A145" s="104"/>
      <c r="B145" s="104"/>
      <c r="C145" s="105"/>
      <c r="D145" s="106"/>
      <c r="E145" s="110"/>
      <c r="F145" s="110"/>
      <c r="G145" s="110"/>
    </row>
    <row r="146" spans="1:7" x14ac:dyDescent="0.2">
      <c r="A146" s="104"/>
      <c r="B146" s="104"/>
      <c r="C146" s="105"/>
      <c r="D146" s="106"/>
      <c r="E146" s="110"/>
      <c r="F146" s="110"/>
      <c r="G146" s="110"/>
    </row>
    <row r="147" spans="1:7" x14ac:dyDescent="0.2">
      <c r="A147" s="104"/>
      <c r="B147" s="104"/>
      <c r="C147" s="105"/>
      <c r="D147" s="106"/>
      <c r="E147" s="110"/>
      <c r="F147" s="110"/>
      <c r="G147" s="110"/>
    </row>
    <row r="148" spans="1:7" x14ac:dyDescent="0.2">
      <c r="A148" s="104"/>
      <c r="B148" s="104"/>
      <c r="C148" s="105"/>
      <c r="D148" s="106"/>
      <c r="E148" s="110"/>
      <c r="F148" s="110"/>
      <c r="G148" s="110"/>
    </row>
    <row r="149" spans="1:7" x14ac:dyDescent="0.2">
      <c r="A149" s="104"/>
      <c r="B149" s="104"/>
      <c r="C149" s="105"/>
      <c r="D149" s="106"/>
      <c r="E149" s="110"/>
      <c r="F149" s="110"/>
      <c r="G149" s="110"/>
    </row>
    <row r="150" spans="1:7" x14ac:dyDescent="0.2">
      <c r="A150" s="104"/>
      <c r="B150" s="104"/>
      <c r="C150" s="105"/>
      <c r="D150" s="106"/>
      <c r="E150" s="110"/>
      <c r="F150" s="110"/>
      <c r="G150" s="110"/>
    </row>
    <row r="151" spans="1:7" x14ac:dyDescent="0.2">
      <c r="A151" s="104"/>
      <c r="B151" s="104"/>
      <c r="C151" s="105"/>
      <c r="D151" s="106"/>
      <c r="E151" s="110"/>
      <c r="F151" s="110"/>
      <c r="G151" s="110"/>
    </row>
    <row r="152" spans="1:7" x14ac:dyDescent="0.2">
      <c r="A152" s="104"/>
      <c r="B152" s="104"/>
      <c r="C152" s="105"/>
      <c r="D152" s="106"/>
      <c r="E152" s="110"/>
      <c r="F152" s="110"/>
      <c r="G152" s="110"/>
    </row>
    <row r="153" spans="1:7" x14ac:dyDescent="0.2">
      <c r="A153" s="104"/>
      <c r="B153" s="104"/>
      <c r="C153" s="105"/>
      <c r="D153" s="106"/>
      <c r="E153" s="110"/>
      <c r="F153" s="110"/>
      <c r="G153" s="110"/>
    </row>
    <row r="154" spans="1:7" x14ac:dyDescent="0.2">
      <c r="A154" s="104"/>
      <c r="B154" s="104"/>
      <c r="C154" s="105"/>
      <c r="D154" s="106"/>
      <c r="E154" s="110"/>
      <c r="F154" s="110"/>
      <c r="G154" s="110"/>
    </row>
    <row r="155" spans="1:7" x14ac:dyDescent="0.2">
      <c r="A155" s="104"/>
      <c r="B155" s="104"/>
      <c r="C155" s="105"/>
      <c r="D155" s="106"/>
      <c r="E155" s="110"/>
      <c r="F155" s="110"/>
      <c r="G155" s="110"/>
    </row>
    <row r="156" spans="1:7" x14ac:dyDescent="0.2">
      <c r="A156" s="104"/>
      <c r="B156" s="104"/>
      <c r="C156" s="105"/>
      <c r="D156" s="106"/>
      <c r="E156" s="110"/>
      <c r="F156" s="110"/>
      <c r="G156" s="110"/>
    </row>
    <row r="157" spans="1:7" x14ac:dyDescent="0.2">
      <c r="A157" s="104"/>
      <c r="B157" s="104"/>
      <c r="C157" s="105"/>
      <c r="D157" s="106"/>
      <c r="E157" s="110"/>
      <c r="F157" s="110"/>
      <c r="G157" s="110"/>
    </row>
    <row r="158" spans="1:7" x14ac:dyDescent="0.2">
      <c r="A158" s="104"/>
      <c r="B158" s="104"/>
      <c r="C158" s="105"/>
      <c r="D158" s="106"/>
      <c r="E158" s="110"/>
      <c r="F158" s="110"/>
      <c r="G158" s="110"/>
    </row>
    <row r="159" spans="1:7" x14ac:dyDescent="0.2">
      <c r="A159" s="104"/>
      <c r="B159" s="104"/>
      <c r="C159" s="105"/>
      <c r="D159" s="106"/>
      <c r="E159" s="110"/>
      <c r="F159" s="110"/>
      <c r="G159" s="110"/>
    </row>
    <row r="160" spans="1:7" x14ac:dyDescent="0.2">
      <c r="A160" s="104"/>
      <c r="B160" s="104"/>
      <c r="C160" s="105"/>
      <c r="D160" s="106"/>
      <c r="E160" s="110"/>
      <c r="F160" s="110"/>
      <c r="G160" s="110"/>
    </row>
    <row r="161" spans="1:7" x14ac:dyDescent="0.2">
      <c r="A161" s="104"/>
      <c r="B161" s="104"/>
      <c r="C161" s="105"/>
      <c r="D161" s="106"/>
      <c r="E161" s="110"/>
      <c r="F161" s="110"/>
      <c r="G161" s="110"/>
    </row>
    <row r="162" spans="1:7" x14ac:dyDescent="0.2">
      <c r="A162" s="104"/>
      <c r="B162" s="104"/>
      <c r="C162" s="105"/>
      <c r="D162" s="106"/>
      <c r="E162" s="110"/>
      <c r="F162" s="110"/>
      <c r="G162" s="110"/>
    </row>
    <row r="163" spans="1:7" x14ac:dyDescent="0.2">
      <c r="A163" s="104"/>
      <c r="B163" s="104"/>
      <c r="C163" s="105"/>
      <c r="D163" s="106"/>
      <c r="E163" s="110"/>
      <c r="F163" s="110"/>
      <c r="G163" s="110"/>
    </row>
    <row r="164" spans="1:7" x14ac:dyDescent="0.2">
      <c r="A164" s="104"/>
      <c r="B164" s="104"/>
      <c r="C164" s="105"/>
      <c r="D164" s="106"/>
      <c r="E164" s="110"/>
      <c r="F164" s="110"/>
      <c r="G164" s="110"/>
    </row>
    <row r="165" spans="1:7" x14ac:dyDescent="0.2">
      <c r="A165" s="104"/>
      <c r="B165" s="104"/>
      <c r="C165" s="105"/>
      <c r="D165" s="106"/>
      <c r="E165" s="110"/>
      <c r="F165" s="110"/>
      <c r="G165" s="110"/>
    </row>
    <row r="166" spans="1:7" x14ac:dyDescent="0.2">
      <c r="A166" s="104"/>
      <c r="B166" s="104"/>
      <c r="C166" s="105"/>
      <c r="D166" s="106"/>
      <c r="E166" s="110"/>
      <c r="F166" s="110"/>
      <c r="G166" s="110"/>
    </row>
    <row r="167" spans="1:7" x14ac:dyDescent="0.2">
      <c r="A167" s="104"/>
      <c r="B167" s="104"/>
      <c r="C167" s="105"/>
      <c r="D167" s="106"/>
      <c r="E167" s="110"/>
      <c r="F167" s="110"/>
      <c r="G167" s="110"/>
    </row>
    <row r="168" spans="1:7" x14ac:dyDescent="0.2">
      <c r="A168" s="104"/>
      <c r="B168" s="104"/>
      <c r="C168" s="105"/>
      <c r="D168" s="106"/>
      <c r="E168" s="110"/>
      <c r="F168" s="110"/>
      <c r="G168" s="110"/>
    </row>
    <row r="169" spans="1:7" x14ac:dyDescent="0.2">
      <c r="A169" s="104"/>
      <c r="B169" s="104"/>
      <c r="C169" s="105"/>
      <c r="D169" s="106"/>
      <c r="E169" s="110"/>
      <c r="F169" s="110"/>
      <c r="G169" s="110"/>
    </row>
    <row r="170" spans="1:7" x14ac:dyDescent="0.2">
      <c r="A170" s="104"/>
      <c r="B170" s="104"/>
      <c r="C170" s="105"/>
      <c r="D170" s="106"/>
      <c r="E170" s="110"/>
      <c r="F170" s="110"/>
      <c r="G170" s="110"/>
    </row>
    <row r="171" spans="1:7" x14ac:dyDescent="0.2">
      <c r="A171" s="104"/>
      <c r="B171" s="104"/>
      <c r="C171" s="105"/>
      <c r="D171" s="106"/>
      <c r="E171" s="110"/>
      <c r="F171" s="110"/>
      <c r="G171" s="110"/>
    </row>
    <row r="172" spans="1:7" x14ac:dyDescent="0.2">
      <c r="A172" s="104"/>
      <c r="B172" s="104"/>
      <c r="C172" s="105"/>
      <c r="D172" s="106"/>
      <c r="E172" s="110"/>
      <c r="F172" s="110"/>
      <c r="G172" s="110"/>
    </row>
    <row r="173" spans="1:7" x14ac:dyDescent="0.2">
      <c r="A173" s="104"/>
      <c r="B173" s="104"/>
      <c r="C173" s="105"/>
      <c r="D173" s="106"/>
      <c r="E173" s="110"/>
      <c r="F173" s="110"/>
      <c r="G173" s="110"/>
    </row>
    <row r="174" spans="1:7" x14ac:dyDescent="0.2">
      <c r="A174" s="104"/>
      <c r="B174" s="104"/>
      <c r="C174" s="105"/>
      <c r="D174" s="106"/>
      <c r="E174" s="110"/>
      <c r="F174" s="110"/>
      <c r="G174" s="110"/>
    </row>
    <row r="175" spans="1:7" x14ac:dyDescent="0.2">
      <c r="A175" s="104"/>
      <c r="B175" s="104"/>
      <c r="C175" s="105"/>
      <c r="D175" s="106"/>
      <c r="E175" s="110"/>
      <c r="F175" s="110"/>
      <c r="G175" s="110"/>
    </row>
    <row r="176" spans="1:7" x14ac:dyDescent="0.2">
      <c r="A176" s="104"/>
      <c r="B176" s="104"/>
      <c r="C176" s="105"/>
      <c r="D176" s="106"/>
      <c r="E176" s="110"/>
      <c r="F176" s="110"/>
      <c r="G176" s="110"/>
    </row>
    <row r="177" spans="1:7" x14ac:dyDescent="0.2">
      <c r="A177" s="104"/>
      <c r="B177" s="104"/>
      <c r="C177" s="105"/>
      <c r="D177" s="106"/>
      <c r="E177" s="110"/>
      <c r="F177" s="110"/>
      <c r="G177" s="110"/>
    </row>
    <row r="178" spans="1:7" x14ac:dyDescent="0.2">
      <c r="A178" s="104"/>
      <c r="B178" s="104"/>
      <c r="C178" s="105"/>
      <c r="D178" s="106"/>
      <c r="E178" s="110"/>
      <c r="F178" s="110"/>
      <c r="G178" s="110"/>
    </row>
    <row r="179" spans="1:7" x14ac:dyDescent="0.2">
      <c r="A179" s="104"/>
      <c r="B179" s="104"/>
      <c r="C179" s="105"/>
      <c r="D179" s="106"/>
      <c r="E179" s="110"/>
      <c r="F179" s="110"/>
      <c r="G179" s="110"/>
    </row>
    <row r="180" spans="1:7" x14ac:dyDescent="0.2">
      <c r="A180" s="104"/>
      <c r="B180" s="104"/>
      <c r="C180" s="105"/>
      <c r="D180" s="106"/>
      <c r="E180" s="110"/>
      <c r="F180" s="110"/>
      <c r="G180" s="110"/>
    </row>
    <row r="181" spans="1:7" x14ac:dyDescent="0.2">
      <c r="A181" s="104"/>
      <c r="B181" s="104"/>
      <c r="C181" s="105"/>
      <c r="D181" s="106"/>
      <c r="E181" s="110"/>
      <c r="F181" s="110"/>
      <c r="G181" s="110"/>
    </row>
    <row r="182" spans="1:7" x14ac:dyDescent="0.2">
      <c r="A182" s="104"/>
      <c r="B182" s="104"/>
      <c r="C182" s="105"/>
      <c r="D182" s="106"/>
      <c r="E182" s="110"/>
      <c r="F182" s="110"/>
      <c r="G182" s="110"/>
    </row>
    <row r="183" spans="1:7" x14ac:dyDescent="0.2">
      <c r="A183" s="104"/>
      <c r="B183" s="104"/>
      <c r="C183" s="105"/>
      <c r="D183" s="106"/>
      <c r="E183" s="110"/>
      <c r="F183" s="110"/>
      <c r="G183" s="110"/>
    </row>
    <row r="184" spans="1:7" x14ac:dyDescent="0.2">
      <c r="A184" s="104"/>
      <c r="B184" s="104"/>
      <c r="C184" s="105"/>
      <c r="D184" s="106"/>
      <c r="E184" s="110"/>
      <c r="F184" s="110"/>
      <c r="G184" s="110"/>
    </row>
    <row r="185" spans="1:7" x14ac:dyDescent="0.2">
      <c r="A185" s="104"/>
      <c r="B185" s="104"/>
      <c r="C185" s="105"/>
      <c r="D185" s="106"/>
      <c r="E185" s="110"/>
      <c r="F185" s="110"/>
      <c r="G185" s="110"/>
    </row>
    <row r="186" spans="1:7" x14ac:dyDescent="0.2">
      <c r="A186" s="104"/>
      <c r="B186" s="104"/>
      <c r="C186" s="105"/>
      <c r="D186" s="106"/>
      <c r="E186" s="110"/>
      <c r="F186" s="110"/>
      <c r="G186" s="110"/>
    </row>
    <row r="187" spans="1:7" x14ac:dyDescent="0.2">
      <c r="A187" s="104"/>
      <c r="B187" s="104"/>
      <c r="C187" s="105"/>
      <c r="D187" s="106"/>
      <c r="E187" s="110"/>
      <c r="F187" s="110"/>
      <c r="G187" s="110"/>
    </row>
    <row r="188" spans="1:7" x14ac:dyDescent="0.2">
      <c r="A188" s="104"/>
      <c r="B188" s="104"/>
      <c r="C188" s="105"/>
      <c r="D188" s="106"/>
      <c r="E188" s="110"/>
      <c r="F188" s="110"/>
      <c r="G188" s="110"/>
    </row>
    <row r="189" spans="1:7" x14ac:dyDescent="0.2">
      <c r="A189" s="104"/>
      <c r="B189" s="104"/>
      <c r="C189" s="105"/>
      <c r="D189" s="106"/>
      <c r="E189" s="110"/>
      <c r="F189" s="110"/>
      <c r="G189" s="110"/>
    </row>
    <row r="190" spans="1:7" x14ac:dyDescent="0.2">
      <c r="A190" s="104"/>
      <c r="B190" s="104"/>
      <c r="C190" s="105"/>
      <c r="D190" s="106"/>
      <c r="E190" s="110"/>
      <c r="F190" s="110"/>
      <c r="G190" s="110"/>
    </row>
    <row r="191" spans="1:7" x14ac:dyDescent="0.2">
      <c r="A191" s="104"/>
      <c r="B191" s="104"/>
      <c r="C191" s="105"/>
      <c r="D191" s="106"/>
      <c r="E191" s="110"/>
      <c r="F191" s="110"/>
      <c r="G191" s="110"/>
    </row>
    <row r="192" spans="1:7" x14ac:dyDescent="0.2">
      <c r="A192" s="104"/>
      <c r="B192" s="104"/>
      <c r="C192" s="105"/>
      <c r="D192" s="106"/>
      <c r="E192" s="110"/>
      <c r="F192" s="110"/>
      <c r="G192" s="110"/>
    </row>
    <row r="193" spans="1:7" x14ac:dyDescent="0.2">
      <c r="A193" s="104"/>
      <c r="B193" s="104"/>
      <c r="C193" s="105"/>
      <c r="D193" s="106"/>
      <c r="E193" s="110"/>
      <c r="F193" s="110"/>
      <c r="G193" s="110"/>
    </row>
    <row r="194" spans="1:7" x14ac:dyDescent="0.2">
      <c r="A194" s="104"/>
      <c r="B194" s="104"/>
      <c r="C194" s="105"/>
      <c r="D194" s="106"/>
      <c r="E194" s="110"/>
      <c r="F194" s="110"/>
      <c r="G194" s="110"/>
    </row>
    <row r="195" spans="1:7" x14ac:dyDescent="0.2">
      <c r="A195" s="104"/>
      <c r="B195" s="104"/>
      <c r="C195" s="105"/>
      <c r="D195" s="106"/>
      <c r="E195" s="110"/>
      <c r="F195" s="110"/>
      <c r="G195" s="110"/>
    </row>
    <row r="196" spans="1:7" x14ac:dyDescent="0.2">
      <c r="A196" s="104"/>
      <c r="B196" s="104"/>
      <c r="C196" s="105"/>
      <c r="D196" s="106"/>
      <c r="E196" s="110"/>
      <c r="F196" s="110"/>
      <c r="G196" s="110"/>
    </row>
    <row r="197" spans="1:7" x14ac:dyDescent="0.2">
      <c r="A197" s="104"/>
      <c r="B197" s="104"/>
      <c r="C197" s="105"/>
      <c r="D197" s="106"/>
      <c r="E197" s="110"/>
      <c r="F197" s="110"/>
      <c r="G197" s="110"/>
    </row>
    <row r="198" spans="1:7" x14ac:dyDescent="0.2">
      <c r="A198" s="104"/>
      <c r="B198" s="104"/>
      <c r="C198" s="105"/>
      <c r="D198" s="106"/>
      <c r="E198" s="110"/>
      <c r="F198" s="110"/>
      <c r="G198" s="110"/>
    </row>
    <row r="199" spans="1:7" x14ac:dyDescent="0.2">
      <c r="A199" s="104"/>
      <c r="B199" s="104"/>
      <c r="C199" s="105"/>
      <c r="D199" s="106"/>
      <c r="E199" s="110"/>
      <c r="F199" s="110"/>
      <c r="G199" s="110"/>
    </row>
    <row r="200" spans="1:7" x14ac:dyDescent="0.2">
      <c r="A200" s="104"/>
      <c r="B200" s="104"/>
      <c r="C200" s="105"/>
      <c r="D200" s="106"/>
      <c r="E200" s="110"/>
      <c r="F200" s="110"/>
      <c r="G200" s="110"/>
    </row>
    <row r="201" spans="1:7" x14ac:dyDescent="0.2">
      <c r="A201" s="104"/>
      <c r="B201" s="104"/>
      <c r="C201" s="105"/>
      <c r="D201" s="106"/>
      <c r="E201" s="110"/>
      <c r="F201" s="110"/>
      <c r="G201" s="110"/>
    </row>
    <row r="202" spans="1:7" x14ac:dyDescent="0.2">
      <c r="A202" s="104"/>
      <c r="B202" s="104"/>
      <c r="C202" s="105"/>
      <c r="D202" s="106"/>
      <c r="E202" s="110"/>
      <c r="F202" s="110"/>
      <c r="G202" s="110"/>
    </row>
    <row r="203" spans="1:7" x14ac:dyDescent="0.2">
      <c r="A203" s="104"/>
      <c r="B203" s="104"/>
      <c r="C203" s="105"/>
      <c r="D203" s="106"/>
      <c r="E203" s="110"/>
      <c r="F203" s="110"/>
      <c r="G203" s="110"/>
    </row>
    <row r="204" spans="1:7" x14ac:dyDescent="0.2">
      <c r="A204" s="104"/>
      <c r="B204" s="104"/>
      <c r="C204" s="105"/>
      <c r="D204" s="106"/>
      <c r="E204" s="110"/>
      <c r="F204" s="110"/>
      <c r="G204" s="110"/>
    </row>
    <row r="205" spans="1:7" x14ac:dyDescent="0.2">
      <c r="A205" s="104"/>
      <c r="B205" s="104"/>
      <c r="C205" s="105"/>
      <c r="D205" s="106"/>
      <c r="E205" s="110"/>
      <c r="F205" s="110"/>
      <c r="G205" s="110"/>
    </row>
    <row r="206" spans="1:7" x14ac:dyDescent="0.2">
      <c r="A206" s="104"/>
      <c r="B206" s="104"/>
      <c r="C206" s="105"/>
      <c r="D206" s="106"/>
      <c r="E206" s="110"/>
      <c r="F206" s="110"/>
      <c r="G206" s="110"/>
    </row>
    <row r="207" spans="1:7" x14ac:dyDescent="0.2">
      <c r="A207" s="104"/>
      <c r="B207" s="104"/>
      <c r="C207" s="105"/>
      <c r="D207" s="106"/>
      <c r="E207" s="110"/>
      <c r="F207" s="110"/>
      <c r="G207" s="110"/>
    </row>
    <row r="208" spans="1:7" x14ac:dyDescent="0.2">
      <c r="A208" s="104"/>
      <c r="B208" s="104"/>
      <c r="C208" s="105"/>
      <c r="D208" s="106"/>
      <c r="E208" s="110"/>
      <c r="F208" s="110"/>
      <c r="G208" s="110"/>
    </row>
    <row r="209" spans="1:7" x14ac:dyDescent="0.2">
      <c r="A209" s="104"/>
      <c r="B209" s="104"/>
      <c r="C209" s="105"/>
      <c r="D209" s="106"/>
      <c r="E209" s="110"/>
      <c r="F209" s="110"/>
      <c r="G209" s="110"/>
    </row>
    <row r="210" spans="1:7" x14ac:dyDescent="0.2">
      <c r="A210" s="104"/>
      <c r="B210" s="104"/>
      <c r="C210" s="105"/>
      <c r="D210" s="106"/>
      <c r="E210" s="110"/>
      <c r="F210" s="110"/>
      <c r="G210" s="110"/>
    </row>
    <row r="211" spans="1:7" x14ac:dyDescent="0.2">
      <c r="A211" s="104"/>
      <c r="B211" s="104"/>
      <c r="C211" s="105"/>
      <c r="D211" s="106"/>
      <c r="E211" s="110"/>
      <c r="F211" s="110"/>
      <c r="G211" s="110"/>
    </row>
    <row r="212" spans="1:7" x14ac:dyDescent="0.2">
      <c r="A212" s="104"/>
      <c r="B212" s="104"/>
      <c r="C212" s="105"/>
      <c r="D212" s="106"/>
      <c r="E212" s="110"/>
      <c r="F212" s="110"/>
      <c r="G212" s="110"/>
    </row>
    <row r="213" spans="1:7" x14ac:dyDescent="0.2">
      <c r="A213" s="104"/>
      <c r="B213" s="104"/>
      <c r="C213" s="105"/>
      <c r="D213" s="106"/>
      <c r="E213" s="110"/>
      <c r="F213" s="110"/>
      <c r="G213" s="110"/>
    </row>
    <row r="214" spans="1:7" x14ac:dyDescent="0.2">
      <c r="A214" s="104"/>
      <c r="B214" s="104"/>
      <c r="C214" s="105"/>
      <c r="D214" s="106"/>
      <c r="E214" s="110"/>
      <c r="F214" s="110"/>
      <c r="G214" s="110"/>
    </row>
    <row r="215" spans="1:7" x14ac:dyDescent="0.2">
      <c r="A215" s="104"/>
      <c r="B215" s="104"/>
      <c r="C215" s="105"/>
      <c r="D215" s="106"/>
      <c r="E215" s="110"/>
      <c r="F215" s="110"/>
      <c r="G215" s="110"/>
    </row>
    <row r="216" spans="1:7" x14ac:dyDescent="0.2">
      <c r="A216" s="104"/>
      <c r="B216" s="104"/>
      <c r="C216" s="105"/>
      <c r="D216" s="106"/>
      <c r="E216" s="110"/>
      <c r="F216" s="110"/>
      <c r="G216" s="110"/>
    </row>
    <row r="217" spans="1:7" x14ac:dyDescent="0.2">
      <c r="A217" s="104"/>
      <c r="B217" s="104"/>
      <c r="C217" s="105"/>
      <c r="D217" s="106"/>
      <c r="E217" s="110"/>
      <c r="F217" s="110"/>
      <c r="G217" s="110"/>
    </row>
    <row r="218" spans="1:7" x14ac:dyDescent="0.2">
      <c r="A218" s="104"/>
      <c r="B218" s="104"/>
      <c r="C218" s="105"/>
      <c r="D218" s="106"/>
      <c r="E218" s="110"/>
      <c r="F218" s="110"/>
      <c r="G218" s="110"/>
    </row>
    <row r="219" spans="1:7" x14ac:dyDescent="0.2">
      <c r="A219" s="104"/>
      <c r="B219" s="104"/>
      <c r="C219" s="105"/>
      <c r="D219" s="106"/>
      <c r="E219" s="110"/>
      <c r="F219" s="110"/>
      <c r="G219" s="110"/>
    </row>
    <row r="220" spans="1:7" x14ac:dyDescent="0.2">
      <c r="A220" s="104"/>
      <c r="B220" s="104"/>
      <c r="C220" s="105"/>
      <c r="D220" s="106"/>
      <c r="E220" s="110"/>
      <c r="F220" s="110"/>
      <c r="G220" s="110"/>
    </row>
    <row r="221" spans="1:7" x14ac:dyDescent="0.2">
      <c r="A221" s="104"/>
      <c r="B221" s="104"/>
      <c r="C221" s="105"/>
      <c r="D221" s="106"/>
      <c r="E221" s="110"/>
      <c r="F221" s="110"/>
      <c r="G221" s="110"/>
    </row>
    <row r="222" spans="1:7" x14ac:dyDescent="0.2">
      <c r="A222" s="104"/>
      <c r="B222" s="104"/>
      <c r="C222" s="105"/>
      <c r="D222" s="106"/>
      <c r="E222" s="110"/>
      <c r="F222" s="110"/>
      <c r="G222" s="110"/>
    </row>
    <row r="223" spans="1:7" x14ac:dyDescent="0.2">
      <c r="A223" s="104"/>
      <c r="B223" s="104"/>
      <c r="C223" s="105"/>
      <c r="D223" s="106"/>
      <c r="E223" s="110"/>
      <c r="F223" s="110"/>
      <c r="G223" s="110"/>
    </row>
    <row r="224" spans="1:7" x14ac:dyDescent="0.2">
      <c r="A224" s="104"/>
      <c r="B224" s="104"/>
      <c r="C224" s="105"/>
      <c r="D224" s="106"/>
      <c r="E224" s="110"/>
      <c r="F224" s="110"/>
      <c r="G224" s="110"/>
    </row>
    <row r="225" spans="1:7" x14ac:dyDescent="0.2">
      <c r="A225" s="104"/>
      <c r="B225" s="104"/>
      <c r="C225" s="105"/>
      <c r="D225" s="106"/>
      <c r="E225" s="110"/>
      <c r="F225" s="110"/>
      <c r="G225" s="110"/>
    </row>
    <row r="226" spans="1:7" x14ac:dyDescent="0.2">
      <c r="A226" s="104"/>
      <c r="B226" s="104"/>
      <c r="C226" s="105"/>
      <c r="D226" s="106"/>
      <c r="E226" s="110"/>
      <c r="F226" s="110"/>
      <c r="G226" s="110"/>
    </row>
    <row r="227" spans="1:7" x14ac:dyDescent="0.2">
      <c r="A227" s="104"/>
      <c r="B227" s="104"/>
      <c r="C227" s="105"/>
      <c r="D227" s="106"/>
      <c r="E227" s="110"/>
      <c r="F227" s="110"/>
      <c r="G227" s="110"/>
    </row>
    <row r="228" spans="1:7" x14ac:dyDescent="0.2">
      <c r="A228" s="104"/>
      <c r="B228" s="104"/>
      <c r="C228" s="105"/>
      <c r="D228" s="106"/>
      <c r="E228" s="110"/>
      <c r="F228" s="110"/>
      <c r="G228" s="110"/>
    </row>
    <row r="229" spans="1:7" x14ac:dyDescent="0.2">
      <c r="A229" s="104"/>
      <c r="B229" s="104"/>
      <c r="C229" s="105"/>
      <c r="D229" s="106"/>
      <c r="E229" s="110"/>
      <c r="F229" s="110"/>
      <c r="G229" s="110"/>
    </row>
    <row r="230" spans="1:7" x14ac:dyDescent="0.2">
      <c r="A230" s="104"/>
      <c r="B230" s="104"/>
      <c r="C230" s="105"/>
      <c r="D230" s="106"/>
      <c r="E230" s="110"/>
      <c r="F230" s="110"/>
      <c r="G230" s="110"/>
    </row>
    <row r="231" spans="1:7" x14ac:dyDescent="0.2">
      <c r="A231" s="104"/>
      <c r="B231" s="104"/>
      <c r="C231" s="105"/>
      <c r="D231" s="106"/>
      <c r="E231" s="110"/>
      <c r="F231" s="110"/>
      <c r="G231" s="110"/>
    </row>
    <row r="232" spans="1:7" x14ac:dyDescent="0.2">
      <c r="A232" s="104"/>
      <c r="B232" s="104"/>
      <c r="C232" s="105"/>
      <c r="D232" s="106"/>
      <c r="E232" s="110"/>
      <c r="F232" s="110"/>
      <c r="G232" s="110"/>
    </row>
    <row r="233" spans="1:7" x14ac:dyDescent="0.2">
      <c r="A233" s="104"/>
      <c r="B233" s="104"/>
      <c r="C233" s="105"/>
      <c r="D233" s="106"/>
      <c r="E233" s="110"/>
      <c r="F233" s="110"/>
      <c r="G233" s="110"/>
    </row>
    <row r="234" spans="1:7" x14ac:dyDescent="0.2">
      <c r="A234" s="104"/>
      <c r="B234" s="104"/>
      <c r="C234" s="105"/>
      <c r="D234" s="106"/>
      <c r="E234" s="110"/>
      <c r="F234" s="110"/>
      <c r="G234" s="110"/>
    </row>
    <row r="235" spans="1:7" x14ac:dyDescent="0.2">
      <c r="A235" s="104"/>
      <c r="B235" s="104"/>
      <c r="C235" s="105"/>
      <c r="D235" s="106"/>
      <c r="E235" s="110"/>
      <c r="F235" s="110"/>
      <c r="G235" s="110"/>
    </row>
    <row r="236" spans="1:7" x14ac:dyDescent="0.2">
      <c r="A236" s="104"/>
      <c r="B236" s="104"/>
      <c r="C236" s="105"/>
      <c r="D236" s="106"/>
      <c r="E236" s="110"/>
      <c r="F236" s="110"/>
      <c r="G236" s="110"/>
    </row>
    <row r="237" spans="1:7" ht="15.75" customHeight="1" x14ac:dyDescent="0.2">
      <c r="A237" s="104"/>
      <c r="B237" s="104"/>
      <c r="C237" s="271" t="s">
        <v>114</v>
      </c>
      <c r="D237" s="267" t="s">
        <v>78</v>
      </c>
      <c r="E237" s="267" t="s">
        <v>117</v>
      </c>
      <c r="F237" s="269" t="s">
        <v>115</v>
      </c>
      <c r="G237" s="269" t="s">
        <v>80</v>
      </c>
    </row>
    <row r="238" spans="1:7" x14ac:dyDescent="0.2">
      <c r="A238" s="47" t="s">
        <v>78</v>
      </c>
      <c r="B238" s="47"/>
      <c r="C238" s="267"/>
      <c r="D238" s="268"/>
      <c r="E238" s="268"/>
      <c r="F238" s="270"/>
      <c r="G238" s="270"/>
    </row>
    <row r="239" spans="1:7" x14ac:dyDescent="0.2">
      <c r="A239" s="47"/>
      <c r="B239" s="47"/>
      <c r="C239" s="111"/>
      <c r="D239" s="111"/>
      <c r="E239" s="111"/>
      <c r="F239" s="112"/>
      <c r="G239" s="112"/>
    </row>
    <row r="240" spans="1:7" x14ac:dyDescent="0.2">
      <c r="A240" s="113" t="s">
        <v>85</v>
      </c>
      <c r="B240" s="113"/>
      <c r="C240" s="114"/>
      <c r="D240" s="115"/>
      <c r="E240" s="116" t="s">
        <v>118</v>
      </c>
      <c r="F240" s="117">
        <v>338908</v>
      </c>
      <c r="G240" s="118" t="s">
        <v>126</v>
      </c>
    </row>
    <row r="241" spans="1:7" ht="60" x14ac:dyDescent="0.2">
      <c r="A241" s="113" t="s">
        <v>122</v>
      </c>
      <c r="B241" s="113"/>
      <c r="C241" s="114"/>
      <c r="D241" s="115"/>
      <c r="E241" s="119" t="s">
        <v>127</v>
      </c>
      <c r="F241" s="117">
        <v>338908</v>
      </c>
      <c r="G241" s="118" t="s">
        <v>126</v>
      </c>
    </row>
    <row r="242" spans="1:7" x14ac:dyDescent="0.2">
      <c r="A242" s="113" t="s">
        <v>123</v>
      </c>
      <c r="B242" s="113"/>
      <c r="C242" s="114"/>
      <c r="D242" s="115"/>
      <c r="E242" s="120" t="s">
        <v>116</v>
      </c>
      <c r="F242" s="117">
        <v>338908</v>
      </c>
      <c r="G242" s="118" t="s">
        <v>126</v>
      </c>
    </row>
    <row r="243" spans="1:7" ht="409.5" x14ac:dyDescent="0.2">
      <c r="A243" s="113" t="s">
        <v>124</v>
      </c>
      <c r="B243" s="113"/>
      <c r="C243" s="114"/>
      <c r="D243" s="115"/>
      <c r="E243" s="119" t="s">
        <v>119</v>
      </c>
      <c r="F243" s="117">
        <v>338908</v>
      </c>
      <c r="G243" s="118" t="s">
        <v>126</v>
      </c>
    </row>
    <row r="244" spans="1:7" ht="84" x14ac:dyDescent="0.2">
      <c r="A244" s="121" t="s">
        <v>125</v>
      </c>
      <c r="B244" s="113"/>
      <c r="C244" s="114"/>
      <c r="D244" s="115"/>
      <c r="E244" s="119" t="s">
        <v>84</v>
      </c>
      <c r="F244" s="117">
        <v>338908</v>
      </c>
      <c r="G244" s="118" t="s">
        <v>126</v>
      </c>
    </row>
    <row r="245" spans="1:7" x14ac:dyDescent="0.2">
      <c r="A245" s="122"/>
      <c r="B245" s="122"/>
      <c r="C245" s="123"/>
      <c r="D245" s="124"/>
      <c r="E245" s="125"/>
      <c r="F245" s="126"/>
      <c r="G245" s="127"/>
    </row>
    <row r="246" spans="1:7" x14ac:dyDescent="0.2">
      <c r="A246" s="122"/>
      <c r="B246" s="122"/>
      <c r="C246" s="123"/>
      <c r="D246" s="124"/>
      <c r="E246" s="125"/>
      <c r="F246" s="126"/>
      <c r="G246" s="127"/>
    </row>
    <row r="247" spans="1:7" x14ac:dyDescent="0.2">
      <c r="A247" s="122"/>
      <c r="B247" s="122"/>
      <c r="C247" s="123"/>
      <c r="D247" s="124"/>
      <c r="E247" s="125"/>
      <c r="F247" s="126"/>
      <c r="G247" s="127"/>
    </row>
    <row r="248" spans="1:7" x14ac:dyDescent="0.2">
      <c r="A248" s="122"/>
      <c r="B248" s="122"/>
      <c r="C248" s="123"/>
      <c r="D248" s="124"/>
      <c r="E248" s="125"/>
      <c r="F248" s="126"/>
      <c r="G248" s="127"/>
    </row>
    <row r="249" spans="1:7" x14ac:dyDescent="0.2">
      <c r="A249" s="122"/>
      <c r="B249" s="122"/>
      <c r="C249" s="128"/>
      <c r="D249" s="125"/>
      <c r="E249" s="129"/>
      <c r="F249" s="126"/>
      <c r="G249" s="127"/>
    </row>
    <row r="250" spans="1:7" x14ac:dyDescent="0.2">
      <c r="A250" s="122"/>
      <c r="B250" s="122"/>
      <c r="C250" s="128"/>
      <c r="D250" s="125"/>
      <c r="E250" s="129"/>
      <c r="F250" s="126"/>
      <c r="G250" s="127"/>
    </row>
    <row r="251" spans="1:7" x14ac:dyDescent="0.2">
      <c r="A251" s="122"/>
      <c r="B251" s="122"/>
      <c r="C251" s="128"/>
      <c r="D251" s="125"/>
      <c r="E251" s="129"/>
      <c r="F251" s="126"/>
      <c r="G251" s="127"/>
    </row>
    <row r="252" spans="1:7" x14ac:dyDescent="0.2">
      <c r="A252" s="122"/>
      <c r="B252" s="122"/>
      <c r="C252" s="128"/>
      <c r="D252" s="125"/>
      <c r="E252" s="129"/>
      <c r="F252" s="126"/>
      <c r="G252" s="130"/>
    </row>
    <row r="253" spans="1:7" x14ac:dyDescent="0.2">
      <c r="A253" s="122"/>
      <c r="B253" s="122"/>
      <c r="C253" s="128"/>
      <c r="D253" s="125"/>
      <c r="E253" s="129"/>
      <c r="F253" s="126"/>
      <c r="G253" s="130"/>
    </row>
    <row r="254" spans="1:7" x14ac:dyDescent="0.2">
      <c r="A254" s="122"/>
      <c r="B254" s="122"/>
      <c r="C254" s="122"/>
      <c r="D254" s="131"/>
      <c r="E254" s="107"/>
      <c r="F254" s="107"/>
      <c r="G254" s="130"/>
    </row>
    <row r="255" spans="1:7" x14ac:dyDescent="0.2">
      <c r="A255" s="132"/>
      <c r="B255" s="122"/>
      <c r="C255" s="122"/>
      <c r="D255" s="131"/>
      <c r="E255" s="107"/>
      <c r="F255" s="107"/>
      <c r="G255" s="130"/>
    </row>
    <row r="256" spans="1:7" x14ac:dyDescent="0.2">
      <c r="A256" s="122"/>
      <c r="B256" s="122"/>
      <c r="C256" s="122"/>
      <c r="D256" s="131"/>
      <c r="E256" s="107"/>
      <c r="F256" s="107"/>
      <c r="G256" s="130"/>
    </row>
    <row r="257" spans="1:7" x14ac:dyDescent="0.2">
      <c r="A257" s="122"/>
      <c r="B257" s="122"/>
      <c r="C257" s="122"/>
      <c r="D257" s="131"/>
      <c r="E257" s="107"/>
      <c r="F257" s="107"/>
      <c r="G257" s="130"/>
    </row>
    <row r="258" spans="1:7" x14ac:dyDescent="0.2">
      <c r="A258" s="122"/>
      <c r="B258" s="122"/>
      <c r="C258" s="122"/>
      <c r="D258" s="131"/>
      <c r="E258" s="107"/>
      <c r="F258" s="107"/>
      <c r="G258" s="130"/>
    </row>
    <row r="259" spans="1:7" x14ac:dyDescent="0.2">
      <c r="A259" s="122"/>
      <c r="B259" s="122"/>
      <c r="C259" s="122"/>
      <c r="D259" s="70"/>
      <c r="E259" s="110"/>
      <c r="F259" s="110"/>
      <c r="G259" s="110"/>
    </row>
    <row r="260" spans="1:7" x14ac:dyDescent="0.2">
      <c r="A260" s="122"/>
      <c r="B260" s="122"/>
      <c r="C260" s="122"/>
      <c r="D260" s="70"/>
      <c r="E260" s="110"/>
      <c r="F260" s="110"/>
      <c r="G260" s="110"/>
    </row>
    <row r="261" spans="1:7" x14ac:dyDescent="0.2">
      <c r="A261" s="133"/>
      <c r="B261" s="131"/>
      <c r="C261" s="131"/>
      <c r="D261" s="134"/>
      <c r="E261" s="110"/>
      <c r="F261" s="110"/>
      <c r="G261" s="110"/>
    </row>
    <row r="262" spans="1:7" x14ac:dyDescent="0.2">
      <c r="A262" s="135"/>
      <c r="B262" s="131"/>
      <c r="C262" s="136"/>
      <c r="D262" s="134"/>
      <c r="E262" s="110"/>
      <c r="F262" s="110"/>
      <c r="G262" s="110"/>
    </row>
    <row r="263" spans="1:7" ht="15.75" customHeight="1" x14ac:dyDescent="0.2">
      <c r="A263" s="266"/>
      <c r="B263" s="266"/>
      <c r="C263" s="70"/>
      <c r="D263" s="70"/>
      <c r="E263" s="70"/>
      <c r="F263" s="70"/>
      <c r="G263" s="70"/>
    </row>
    <row r="264" spans="1:7" x14ac:dyDescent="0.2">
      <c r="A264" s="266"/>
      <c r="B264" s="266"/>
      <c r="C264" s="70"/>
      <c r="D264" s="70"/>
      <c r="E264" s="70"/>
      <c r="F264" s="70"/>
      <c r="G264" s="70"/>
    </row>
  </sheetData>
  <sheetProtection algorithmName="SHA-512" hashValue="Qq4UuAGlibPwTnWrmdYbO+dIlqVJ0VQFvuT7ErtH7scwXgPc15bGzJVMOQgDF7gCPqA3ebVCfbypGwgvjaoX7Q==" saltValue="tMAmN0k6+tCfK/oemE+ASw==" spinCount="100000" sheet="1" objects="1" scenarios="1"/>
  <mergeCells count="11">
    <mergeCell ref="C5:E5"/>
    <mergeCell ref="C4:E4"/>
    <mergeCell ref="A3:G3"/>
    <mergeCell ref="G237:G238"/>
    <mergeCell ref="A2:G2"/>
    <mergeCell ref="A263:A264"/>
    <mergeCell ref="B263:B264"/>
    <mergeCell ref="D237:D238"/>
    <mergeCell ref="E237:E238"/>
    <mergeCell ref="F237:F238"/>
    <mergeCell ref="C237:C238"/>
  </mergeCells>
  <conditionalFormatting sqref="C51:G51">
    <cfRule type="expression" dxfId="24" priority="33">
      <formula>C51&gt;15%</formula>
    </cfRule>
  </conditionalFormatting>
  <conditionalFormatting sqref="C67">
    <cfRule type="expression" dxfId="23" priority="16">
      <formula>AND(C67&gt;C10,C10&gt;1)</formula>
    </cfRule>
  </conditionalFormatting>
  <conditionalFormatting sqref="D67">
    <cfRule type="expression" dxfId="22" priority="15">
      <formula>AND(D67&gt;D10,D10&gt;1)</formula>
    </cfRule>
  </conditionalFormatting>
  <conditionalFormatting sqref="E67">
    <cfRule type="expression" dxfId="21" priority="14">
      <formula>AND(E67&gt;E10,E10&gt;1)</formula>
    </cfRule>
  </conditionalFormatting>
  <conditionalFormatting sqref="F67">
    <cfRule type="expression" dxfId="20" priority="13">
      <formula>AND(F67&gt;F10,F10&gt;1)</formula>
    </cfRule>
  </conditionalFormatting>
  <conditionalFormatting sqref="G67">
    <cfRule type="expression" dxfId="19" priority="12">
      <formula>AND(G67&gt;G10,G10&gt;1)</formula>
    </cfRule>
  </conditionalFormatting>
  <dataValidations count="1">
    <dataValidation type="list" allowBlank="1" showInputMessage="1" showErrorMessage="1" sqref="C8">
      <formula1>$A$239:$A$244</formula1>
    </dataValidation>
  </dataValidations>
  <printOptions horizontalCentered="1"/>
  <pageMargins left="0" right="0" top="0.12" bottom="0.33" header="0.1" footer="0.15"/>
  <pageSetup scale="95" orientation="portrait" horizontalDpi="300" verticalDpi="300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C79"/>
  <sheetViews>
    <sheetView zoomScaleNormal="100" workbookViewId="0">
      <pane ySplit="5" topLeftCell="A6" activePane="bottomLeft" state="frozen"/>
      <selection pane="bottomLeft" activeCell="C6" sqref="C6"/>
    </sheetView>
  </sheetViews>
  <sheetFormatPr defaultColWidth="7.796875" defaultRowHeight="15" x14ac:dyDescent="0.2"/>
  <cols>
    <col min="1" max="1" width="41.796875" style="141" customWidth="1"/>
    <col min="2" max="2" width="16.796875" style="141" customWidth="1"/>
    <col min="3" max="3" width="18.3984375" style="239" customWidth="1"/>
    <col min="4" max="4" width="14.796875" style="239" customWidth="1"/>
    <col min="5" max="5" width="3" style="141" customWidth="1"/>
    <col min="6" max="6" width="17.3984375" style="141" customWidth="1"/>
    <col min="7" max="7" width="11" style="141" customWidth="1"/>
    <col min="8" max="8" width="12" style="141" customWidth="1"/>
    <col min="9" max="9" width="19.3984375" style="141" customWidth="1"/>
    <col min="10" max="10" width="2" style="141" hidden="1" customWidth="1"/>
    <col min="11" max="11" width="8.796875" style="141" hidden="1" customWidth="1"/>
    <col min="12" max="12" width="8.3984375" style="141" hidden="1" customWidth="1"/>
    <col min="13" max="13" width="9.796875" style="141" hidden="1" customWidth="1"/>
    <col min="14" max="14" width="13.59765625" style="141" hidden="1" customWidth="1"/>
    <col min="15" max="15" width="2.3984375" style="141" hidden="1" customWidth="1"/>
    <col min="16" max="16" width="9.796875" style="141" hidden="1" customWidth="1"/>
    <col min="17" max="17" width="7.796875" style="141" hidden="1" customWidth="1"/>
    <col min="18" max="18" width="10.19921875" style="141" hidden="1" customWidth="1"/>
    <col min="19" max="19" width="15.19921875" style="141" hidden="1" customWidth="1"/>
    <col min="20" max="20" width="2.3984375" style="141" hidden="1" customWidth="1"/>
    <col min="21" max="21" width="9.796875" style="141" hidden="1" customWidth="1"/>
    <col min="22" max="22" width="7.796875" style="141" hidden="1" customWidth="1"/>
    <col min="23" max="23" width="10.19921875" style="141" hidden="1" customWidth="1"/>
    <col min="24" max="24" width="0.59765625" style="141" hidden="1" customWidth="1"/>
    <col min="25" max="25" width="2.796875" style="141" hidden="1" customWidth="1"/>
    <col min="26" max="26" width="1.796875" style="141" hidden="1" customWidth="1"/>
    <col min="27" max="27" width="2.19921875" style="141" hidden="1" customWidth="1"/>
    <col min="28" max="28" width="1.796875" style="141" hidden="1" customWidth="1"/>
    <col min="29" max="29" width="4.3984375" style="141" hidden="1" customWidth="1"/>
    <col min="30" max="167" width="7.796875" style="141"/>
    <col min="168" max="168" width="2.3984375" style="141" customWidth="1"/>
    <col min="169" max="169" width="0.796875" style="141" customWidth="1"/>
    <col min="170" max="170" width="35" style="141" customWidth="1"/>
    <col min="171" max="171" width="15.3984375" style="141" customWidth="1"/>
    <col min="172" max="172" width="8.3984375" style="141" customWidth="1"/>
    <col min="173" max="173" width="1.796875" style="141" customWidth="1"/>
    <col min="174" max="174" width="7.796875" style="141" customWidth="1"/>
    <col min="175" max="175" width="8.796875" style="141" customWidth="1"/>
    <col min="176" max="176" width="8.3984375" style="141" customWidth="1"/>
    <col min="177" max="177" width="15.3984375" style="141" customWidth="1"/>
    <col min="178" max="178" width="1.796875" style="141" customWidth="1"/>
    <col min="179" max="179" width="7.796875" style="141" customWidth="1"/>
    <col min="180" max="180" width="8.796875" style="141" customWidth="1"/>
    <col min="181" max="181" width="8.3984375" style="141" customWidth="1"/>
    <col min="182" max="182" width="15.3984375" style="141" customWidth="1"/>
    <col min="183" max="183" width="1.796875" style="141" customWidth="1"/>
    <col min="184" max="184" width="7.796875" style="141" customWidth="1"/>
    <col min="185" max="185" width="8.796875" style="141" customWidth="1"/>
    <col min="186" max="186" width="8.3984375" style="141" customWidth="1"/>
    <col min="187" max="187" width="15.3984375" style="141" customWidth="1"/>
    <col min="188" max="189" width="1.796875" style="141" customWidth="1"/>
    <col min="190" max="423" width="7.796875" style="141"/>
    <col min="424" max="424" width="2.3984375" style="141" customWidth="1"/>
    <col min="425" max="425" width="0.796875" style="141" customWidth="1"/>
    <col min="426" max="426" width="35" style="141" customWidth="1"/>
    <col min="427" max="427" width="15.3984375" style="141" customWidth="1"/>
    <col min="428" max="428" width="8.3984375" style="141" customWidth="1"/>
    <col min="429" max="429" width="1.796875" style="141" customWidth="1"/>
    <col min="430" max="430" width="7.796875" style="141" customWidth="1"/>
    <col min="431" max="431" width="8.796875" style="141" customWidth="1"/>
    <col min="432" max="432" width="8.3984375" style="141" customWidth="1"/>
    <col min="433" max="433" width="15.3984375" style="141" customWidth="1"/>
    <col min="434" max="434" width="1.796875" style="141" customWidth="1"/>
    <col min="435" max="435" width="7.796875" style="141" customWidth="1"/>
    <col min="436" max="436" width="8.796875" style="141" customWidth="1"/>
    <col min="437" max="437" width="8.3984375" style="141" customWidth="1"/>
    <col min="438" max="438" width="15.3984375" style="141" customWidth="1"/>
    <col min="439" max="439" width="1.796875" style="141" customWidth="1"/>
    <col min="440" max="440" width="7.796875" style="141" customWidth="1"/>
    <col min="441" max="441" width="8.796875" style="141" customWidth="1"/>
    <col min="442" max="442" width="8.3984375" style="141" customWidth="1"/>
    <col min="443" max="443" width="15.3984375" style="141" customWidth="1"/>
    <col min="444" max="445" width="1.796875" style="141" customWidth="1"/>
    <col min="446" max="679" width="7.796875" style="141"/>
    <col min="680" max="680" width="2.3984375" style="141" customWidth="1"/>
    <col min="681" max="681" width="0.796875" style="141" customWidth="1"/>
    <col min="682" max="682" width="35" style="141" customWidth="1"/>
    <col min="683" max="683" width="15.3984375" style="141" customWidth="1"/>
    <col min="684" max="684" width="8.3984375" style="141" customWidth="1"/>
    <col min="685" max="685" width="1.796875" style="141" customWidth="1"/>
    <col min="686" max="686" width="7.796875" style="141" customWidth="1"/>
    <col min="687" max="687" width="8.796875" style="141" customWidth="1"/>
    <col min="688" max="688" width="8.3984375" style="141" customWidth="1"/>
    <col min="689" max="689" width="15.3984375" style="141" customWidth="1"/>
    <col min="690" max="690" width="1.796875" style="141" customWidth="1"/>
    <col min="691" max="691" width="7.796875" style="141" customWidth="1"/>
    <col min="692" max="692" width="8.796875" style="141" customWidth="1"/>
    <col min="693" max="693" width="8.3984375" style="141" customWidth="1"/>
    <col min="694" max="694" width="15.3984375" style="141" customWidth="1"/>
    <col min="695" max="695" width="1.796875" style="141" customWidth="1"/>
    <col min="696" max="696" width="7.796875" style="141" customWidth="1"/>
    <col min="697" max="697" width="8.796875" style="141" customWidth="1"/>
    <col min="698" max="698" width="8.3984375" style="141" customWidth="1"/>
    <col min="699" max="699" width="15.3984375" style="141" customWidth="1"/>
    <col min="700" max="701" width="1.796875" style="141" customWidth="1"/>
    <col min="702" max="935" width="7.796875" style="141"/>
    <col min="936" max="936" width="2.3984375" style="141" customWidth="1"/>
    <col min="937" max="937" width="0.796875" style="141" customWidth="1"/>
    <col min="938" max="938" width="35" style="141" customWidth="1"/>
    <col min="939" max="939" width="15.3984375" style="141" customWidth="1"/>
    <col min="940" max="940" width="8.3984375" style="141" customWidth="1"/>
    <col min="941" max="941" width="1.796875" style="141" customWidth="1"/>
    <col min="942" max="942" width="7.796875" style="141" customWidth="1"/>
    <col min="943" max="943" width="8.796875" style="141" customWidth="1"/>
    <col min="944" max="944" width="8.3984375" style="141" customWidth="1"/>
    <col min="945" max="945" width="15.3984375" style="141" customWidth="1"/>
    <col min="946" max="946" width="1.796875" style="141" customWidth="1"/>
    <col min="947" max="947" width="7.796875" style="141" customWidth="1"/>
    <col min="948" max="948" width="8.796875" style="141" customWidth="1"/>
    <col min="949" max="949" width="8.3984375" style="141" customWidth="1"/>
    <col min="950" max="950" width="15.3984375" style="141" customWidth="1"/>
    <col min="951" max="951" width="1.796875" style="141" customWidth="1"/>
    <col min="952" max="952" width="7.796875" style="141" customWidth="1"/>
    <col min="953" max="953" width="8.796875" style="141" customWidth="1"/>
    <col min="954" max="954" width="8.3984375" style="141" customWidth="1"/>
    <col min="955" max="955" width="15.3984375" style="141" customWidth="1"/>
    <col min="956" max="957" width="1.796875" style="141" customWidth="1"/>
    <col min="958" max="1191" width="7.796875" style="141"/>
    <col min="1192" max="1192" width="2.3984375" style="141" customWidth="1"/>
    <col min="1193" max="1193" width="0.796875" style="141" customWidth="1"/>
    <col min="1194" max="1194" width="35" style="141" customWidth="1"/>
    <col min="1195" max="1195" width="15.3984375" style="141" customWidth="1"/>
    <col min="1196" max="1196" width="8.3984375" style="141" customWidth="1"/>
    <col min="1197" max="1197" width="1.796875" style="141" customWidth="1"/>
    <col min="1198" max="1198" width="7.796875" style="141" customWidth="1"/>
    <col min="1199" max="1199" width="8.796875" style="141" customWidth="1"/>
    <col min="1200" max="1200" width="8.3984375" style="141" customWidth="1"/>
    <col min="1201" max="1201" width="15.3984375" style="141" customWidth="1"/>
    <col min="1202" max="1202" width="1.796875" style="141" customWidth="1"/>
    <col min="1203" max="1203" width="7.796875" style="141" customWidth="1"/>
    <col min="1204" max="1204" width="8.796875" style="141" customWidth="1"/>
    <col min="1205" max="1205" width="8.3984375" style="141" customWidth="1"/>
    <col min="1206" max="1206" width="15.3984375" style="141" customWidth="1"/>
    <col min="1207" max="1207" width="1.796875" style="141" customWidth="1"/>
    <col min="1208" max="1208" width="7.796875" style="141" customWidth="1"/>
    <col min="1209" max="1209" width="8.796875" style="141" customWidth="1"/>
    <col min="1210" max="1210" width="8.3984375" style="141" customWidth="1"/>
    <col min="1211" max="1211" width="15.3984375" style="141" customWidth="1"/>
    <col min="1212" max="1213" width="1.796875" style="141" customWidth="1"/>
    <col min="1214" max="1447" width="7.796875" style="141"/>
    <col min="1448" max="1448" width="2.3984375" style="141" customWidth="1"/>
    <col min="1449" max="1449" width="0.796875" style="141" customWidth="1"/>
    <col min="1450" max="1450" width="35" style="141" customWidth="1"/>
    <col min="1451" max="1451" width="15.3984375" style="141" customWidth="1"/>
    <col min="1452" max="1452" width="8.3984375" style="141" customWidth="1"/>
    <col min="1453" max="1453" width="1.796875" style="141" customWidth="1"/>
    <col min="1454" max="1454" width="7.796875" style="141" customWidth="1"/>
    <col min="1455" max="1455" width="8.796875" style="141" customWidth="1"/>
    <col min="1456" max="1456" width="8.3984375" style="141" customWidth="1"/>
    <col min="1457" max="1457" width="15.3984375" style="141" customWidth="1"/>
    <col min="1458" max="1458" width="1.796875" style="141" customWidth="1"/>
    <col min="1459" max="1459" width="7.796875" style="141" customWidth="1"/>
    <col min="1460" max="1460" width="8.796875" style="141" customWidth="1"/>
    <col min="1461" max="1461" width="8.3984375" style="141" customWidth="1"/>
    <col min="1462" max="1462" width="15.3984375" style="141" customWidth="1"/>
    <col min="1463" max="1463" width="1.796875" style="141" customWidth="1"/>
    <col min="1464" max="1464" width="7.796875" style="141" customWidth="1"/>
    <col min="1465" max="1465" width="8.796875" style="141" customWidth="1"/>
    <col min="1466" max="1466" width="8.3984375" style="141" customWidth="1"/>
    <col min="1467" max="1467" width="15.3984375" style="141" customWidth="1"/>
    <col min="1468" max="1469" width="1.796875" style="141" customWidth="1"/>
    <col min="1470" max="1703" width="7.796875" style="141"/>
    <col min="1704" max="1704" width="2.3984375" style="141" customWidth="1"/>
    <col min="1705" max="1705" width="0.796875" style="141" customWidth="1"/>
    <col min="1706" max="1706" width="35" style="141" customWidth="1"/>
    <col min="1707" max="1707" width="15.3984375" style="141" customWidth="1"/>
    <col min="1708" max="1708" width="8.3984375" style="141" customWidth="1"/>
    <col min="1709" max="1709" width="1.796875" style="141" customWidth="1"/>
    <col min="1710" max="1710" width="7.796875" style="141" customWidth="1"/>
    <col min="1711" max="1711" width="8.796875" style="141" customWidth="1"/>
    <col min="1712" max="1712" width="8.3984375" style="141" customWidth="1"/>
    <col min="1713" max="1713" width="15.3984375" style="141" customWidth="1"/>
    <col min="1714" max="1714" width="1.796875" style="141" customWidth="1"/>
    <col min="1715" max="1715" width="7.796875" style="141" customWidth="1"/>
    <col min="1716" max="1716" width="8.796875" style="141" customWidth="1"/>
    <col min="1717" max="1717" width="8.3984375" style="141" customWidth="1"/>
    <col min="1718" max="1718" width="15.3984375" style="141" customWidth="1"/>
    <col min="1719" max="1719" width="1.796875" style="141" customWidth="1"/>
    <col min="1720" max="1720" width="7.796875" style="141" customWidth="1"/>
    <col min="1721" max="1721" width="8.796875" style="141" customWidth="1"/>
    <col min="1722" max="1722" width="8.3984375" style="141" customWidth="1"/>
    <col min="1723" max="1723" width="15.3984375" style="141" customWidth="1"/>
    <col min="1724" max="1725" width="1.796875" style="141" customWidth="1"/>
    <col min="1726" max="1959" width="7.796875" style="141"/>
    <col min="1960" max="1960" width="2.3984375" style="141" customWidth="1"/>
    <col min="1961" max="1961" width="0.796875" style="141" customWidth="1"/>
    <col min="1962" max="1962" width="35" style="141" customWidth="1"/>
    <col min="1963" max="1963" width="15.3984375" style="141" customWidth="1"/>
    <col min="1964" max="1964" width="8.3984375" style="141" customWidth="1"/>
    <col min="1965" max="1965" width="1.796875" style="141" customWidth="1"/>
    <col min="1966" max="1966" width="7.796875" style="141" customWidth="1"/>
    <col min="1967" max="1967" width="8.796875" style="141" customWidth="1"/>
    <col min="1968" max="1968" width="8.3984375" style="141" customWidth="1"/>
    <col min="1969" max="1969" width="15.3984375" style="141" customWidth="1"/>
    <col min="1970" max="1970" width="1.796875" style="141" customWidth="1"/>
    <col min="1971" max="1971" width="7.796875" style="141" customWidth="1"/>
    <col min="1972" max="1972" width="8.796875" style="141" customWidth="1"/>
    <col min="1973" max="1973" width="8.3984375" style="141" customWidth="1"/>
    <col min="1974" max="1974" width="15.3984375" style="141" customWidth="1"/>
    <col min="1975" max="1975" width="1.796875" style="141" customWidth="1"/>
    <col min="1976" max="1976" width="7.796875" style="141" customWidth="1"/>
    <col min="1977" max="1977" width="8.796875" style="141" customWidth="1"/>
    <col min="1978" max="1978" width="8.3984375" style="141" customWidth="1"/>
    <col min="1979" max="1979" width="15.3984375" style="141" customWidth="1"/>
    <col min="1980" max="1981" width="1.796875" style="141" customWidth="1"/>
    <col min="1982" max="2215" width="7.796875" style="141"/>
    <col min="2216" max="2216" width="2.3984375" style="141" customWidth="1"/>
    <col min="2217" max="2217" width="0.796875" style="141" customWidth="1"/>
    <col min="2218" max="2218" width="35" style="141" customWidth="1"/>
    <col min="2219" max="2219" width="15.3984375" style="141" customWidth="1"/>
    <col min="2220" max="2220" width="8.3984375" style="141" customWidth="1"/>
    <col min="2221" max="2221" width="1.796875" style="141" customWidth="1"/>
    <col min="2222" max="2222" width="7.796875" style="141" customWidth="1"/>
    <col min="2223" max="2223" width="8.796875" style="141" customWidth="1"/>
    <col min="2224" max="2224" width="8.3984375" style="141" customWidth="1"/>
    <col min="2225" max="2225" width="15.3984375" style="141" customWidth="1"/>
    <col min="2226" max="2226" width="1.796875" style="141" customWidth="1"/>
    <col min="2227" max="2227" width="7.796875" style="141" customWidth="1"/>
    <col min="2228" max="2228" width="8.796875" style="141" customWidth="1"/>
    <col min="2229" max="2229" width="8.3984375" style="141" customWidth="1"/>
    <col min="2230" max="2230" width="15.3984375" style="141" customWidth="1"/>
    <col min="2231" max="2231" width="1.796875" style="141" customWidth="1"/>
    <col min="2232" max="2232" width="7.796875" style="141" customWidth="1"/>
    <col min="2233" max="2233" width="8.796875" style="141" customWidth="1"/>
    <col min="2234" max="2234" width="8.3984375" style="141" customWidth="1"/>
    <col min="2235" max="2235" width="15.3984375" style="141" customWidth="1"/>
    <col min="2236" max="2237" width="1.796875" style="141" customWidth="1"/>
    <col min="2238" max="2471" width="7.796875" style="141"/>
    <col min="2472" max="2472" width="2.3984375" style="141" customWidth="1"/>
    <col min="2473" max="2473" width="0.796875" style="141" customWidth="1"/>
    <col min="2474" max="2474" width="35" style="141" customWidth="1"/>
    <col min="2475" max="2475" width="15.3984375" style="141" customWidth="1"/>
    <col min="2476" max="2476" width="8.3984375" style="141" customWidth="1"/>
    <col min="2477" max="2477" width="1.796875" style="141" customWidth="1"/>
    <col min="2478" max="2478" width="7.796875" style="141" customWidth="1"/>
    <col min="2479" max="2479" width="8.796875" style="141" customWidth="1"/>
    <col min="2480" max="2480" width="8.3984375" style="141" customWidth="1"/>
    <col min="2481" max="2481" width="15.3984375" style="141" customWidth="1"/>
    <col min="2482" max="2482" width="1.796875" style="141" customWidth="1"/>
    <col min="2483" max="2483" width="7.796875" style="141" customWidth="1"/>
    <col min="2484" max="2484" width="8.796875" style="141" customWidth="1"/>
    <col min="2485" max="2485" width="8.3984375" style="141" customWidth="1"/>
    <col min="2486" max="2486" width="15.3984375" style="141" customWidth="1"/>
    <col min="2487" max="2487" width="1.796875" style="141" customWidth="1"/>
    <col min="2488" max="2488" width="7.796875" style="141" customWidth="1"/>
    <col min="2489" max="2489" width="8.796875" style="141" customWidth="1"/>
    <col min="2490" max="2490" width="8.3984375" style="141" customWidth="1"/>
    <col min="2491" max="2491" width="15.3984375" style="141" customWidth="1"/>
    <col min="2492" max="2493" width="1.796875" style="141" customWidth="1"/>
    <col min="2494" max="2727" width="7.796875" style="141"/>
    <col min="2728" max="2728" width="2.3984375" style="141" customWidth="1"/>
    <col min="2729" max="2729" width="0.796875" style="141" customWidth="1"/>
    <col min="2730" max="2730" width="35" style="141" customWidth="1"/>
    <col min="2731" max="2731" width="15.3984375" style="141" customWidth="1"/>
    <col min="2732" max="2732" width="8.3984375" style="141" customWidth="1"/>
    <col min="2733" max="2733" width="1.796875" style="141" customWidth="1"/>
    <col min="2734" max="2734" width="7.796875" style="141" customWidth="1"/>
    <col min="2735" max="2735" width="8.796875" style="141" customWidth="1"/>
    <col min="2736" max="2736" width="8.3984375" style="141" customWidth="1"/>
    <col min="2737" max="2737" width="15.3984375" style="141" customWidth="1"/>
    <col min="2738" max="2738" width="1.796875" style="141" customWidth="1"/>
    <col min="2739" max="2739" width="7.796875" style="141" customWidth="1"/>
    <col min="2740" max="2740" width="8.796875" style="141" customWidth="1"/>
    <col min="2741" max="2741" width="8.3984375" style="141" customWidth="1"/>
    <col min="2742" max="2742" width="15.3984375" style="141" customWidth="1"/>
    <col min="2743" max="2743" width="1.796875" style="141" customWidth="1"/>
    <col min="2744" max="2744" width="7.796875" style="141" customWidth="1"/>
    <col min="2745" max="2745" width="8.796875" style="141" customWidth="1"/>
    <col min="2746" max="2746" width="8.3984375" style="141" customWidth="1"/>
    <col min="2747" max="2747" width="15.3984375" style="141" customWidth="1"/>
    <col min="2748" max="2749" width="1.796875" style="141" customWidth="1"/>
    <col min="2750" max="2983" width="7.796875" style="141"/>
    <col min="2984" max="2984" width="2.3984375" style="141" customWidth="1"/>
    <col min="2985" max="2985" width="0.796875" style="141" customWidth="1"/>
    <col min="2986" max="2986" width="35" style="141" customWidth="1"/>
    <col min="2987" max="2987" width="15.3984375" style="141" customWidth="1"/>
    <col min="2988" max="2988" width="8.3984375" style="141" customWidth="1"/>
    <col min="2989" max="2989" width="1.796875" style="141" customWidth="1"/>
    <col min="2990" max="2990" width="7.796875" style="141" customWidth="1"/>
    <col min="2991" max="2991" width="8.796875" style="141" customWidth="1"/>
    <col min="2992" max="2992" width="8.3984375" style="141" customWidth="1"/>
    <col min="2993" max="2993" width="15.3984375" style="141" customWidth="1"/>
    <col min="2994" max="2994" width="1.796875" style="141" customWidth="1"/>
    <col min="2995" max="2995" width="7.796875" style="141" customWidth="1"/>
    <col min="2996" max="2996" width="8.796875" style="141" customWidth="1"/>
    <col min="2997" max="2997" width="8.3984375" style="141" customWidth="1"/>
    <col min="2998" max="2998" width="15.3984375" style="141" customWidth="1"/>
    <col min="2999" max="2999" width="1.796875" style="141" customWidth="1"/>
    <col min="3000" max="3000" width="7.796875" style="141" customWidth="1"/>
    <col min="3001" max="3001" width="8.796875" style="141" customWidth="1"/>
    <col min="3002" max="3002" width="8.3984375" style="141" customWidth="1"/>
    <col min="3003" max="3003" width="15.3984375" style="141" customWidth="1"/>
    <col min="3004" max="3005" width="1.796875" style="141" customWidth="1"/>
    <col min="3006" max="3239" width="7.796875" style="141"/>
    <col min="3240" max="3240" width="2.3984375" style="141" customWidth="1"/>
    <col min="3241" max="3241" width="0.796875" style="141" customWidth="1"/>
    <col min="3242" max="3242" width="35" style="141" customWidth="1"/>
    <col min="3243" max="3243" width="15.3984375" style="141" customWidth="1"/>
    <col min="3244" max="3244" width="8.3984375" style="141" customWidth="1"/>
    <col min="3245" max="3245" width="1.796875" style="141" customWidth="1"/>
    <col min="3246" max="3246" width="7.796875" style="141" customWidth="1"/>
    <col min="3247" max="3247" width="8.796875" style="141" customWidth="1"/>
    <col min="3248" max="3248" width="8.3984375" style="141" customWidth="1"/>
    <col min="3249" max="3249" width="15.3984375" style="141" customWidth="1"/>
    <col min="3250" max="3250" width="1.796875" style="141" customWidth="1"/>
    <col min="3251" max="3251" width="7.796875" style="141" customWidth="1"/>
    <col min="3252" max="3252" width="8.796875" style="141" customWidth="1"/>
    <col min="3253" max="3253" width="8.3984375" style="141" customWidth="1"/>
    <col min="3254" max="3254" width="15.3984375" style="141" customWidth="1"/>
    <col min="3255" max="3255" width="1.796875" style="141" customWidth="1"/>
    <col min="3256" max="3256" width="7.796875" style="141" customWidth="1"/>
    <col min="3257" max="3257" width="8.796875" style="141" customWidth="1"/>
    <col min="3258" max="3258" width="8.3984375" style="141" customWidth="1"/>
    <col min="3259" max="3259" width="15.3984375" style="141" customWidth="1"/>
    <col min="3260" max="3261" width="1.796875" style="141" customWidth="1"/>
    <col min="3262" max="3495" width="7.796875" style="141"/>
    <col min="3496" max="3496" width="2.3984375" style="141" customWidth="1"/>
    <col min="3497" max="3497" width="0.796875" style="141" customWidth="1"/>
    <col min="3498" max="3498" width="35" style="141" customWidth="1"/>
    <col min="3499" max="3499" width="15.3984375" style="141" customWidth="1"/>
    <col min="3500" max="3500" width="8.3984375" style="141" customWidth="1"/>
    <col min="3501" max="3501" width="1.796875" style="141" customWidth="1"/>
    <col min="3502" max="3502" width="7.796875" style="141" customWidth="1"/>
    <col min="3503" max="3503" width="8.796875" style="141" customWidth="1"/>
    <col min="3504" max="3504" width="8.3984375" style="141" customWidth="1"/>
    <col min="3505" max="3505" width="15.3984375" style="141" customWidth="1"/>
    <col min="3506" max="3506" width="1.796875" style="141" customWidth="1"/>
    <col min="3507" max="3507" width="7.796875" style="141" customWidth="1"/>
    <col min="3508" max="3508" width="8.796875" style="141" customWidth="1"/>
    <col min="3509" max="3509" width="8.3984375" style="141" customWidth="1"/>
    <col min="3510" max="3510" width="15.3984375" style="141" customWidth="1"/>
    <col min="3511" max="3511" width="1.796875" style="141" customWidth="1"/>
    <col min="3512" max="3512" width="7.796875" style="141" customWidth="1"/>
    <col min="3513" max="3513" width="8.796875" style="141" customWidth="1"/>
    <col min="3514" max="3514" width="8.3984375" style="141" customWidth="1"/>
    <col min="3515" max="3515" width="15.3984375" style="141" customWidth="1"/>
    <col min="3516" max="3517" width="1.796875" style="141" customWidth="1"/>
    <col min="3518" max="3751" width="7.796875" style="141"/>
    <col min="3752" max="3752" width="2.3984375" style="141" customWidth="1"/>
    <col min="3753" max="3753" width="0.796875" style="141" customWidth="1"/>
    <col min="3754" max="3754" width="35" style="141" customWidth="1"/>
    <col min="3755" max="3755" width="15.3984375" style="141" customWidth="1"/>
    <col min="3756" max="3756" width="8.3984375" style="141" customWidth="1"/>
    <col min="3757" max="3757" width="1.796875" style="141" customWidth="1"/>
    <col min="3758" max="3758" width="7.796875" style="141" customWidth="1"/>
    <col min="3759" max="3759" width="8.796875" style="141" customWidth="1"/>
    <col min="3760" max="3760" width="8.3984375" style="141" customWidth="1"/>
    <col min="3761" max="3761" width="15.3984375" style="141" customWidth="1"/>
    <col min="3762" max="3762" width="1.796875" style="141" customWidth="1"/>
    <col min="3763" max="3763" width="7.796875" style="141" customWidth="1"/>
    <col min="3764" max="3764" width="8.796875" style="141" customWidth="1"/>
    <col min="3765" max="3765" width="8.3984375" style="141" customWidth="1"/>
    <col min="3766" max="3766" width="15.3984375" style="141" customWidth="1"/>
    <col min="3767" max="3767" width="1.796875" style="141" customWidth="1"/>
    <col min="3768" max="3768" width="7.796875" style="141" customWidth="1"/>
    <col min="3769" max="3769" width="8.796875" style="141" customWidth="1"/>
    <col min="3770" max="3770" width="8.3984375" style="141" customWidth="1"/>
    <col min="3771" max="3771" width="15.3984375" style="141" customWidth="1"/>
    <col min="3772" max="3773" width="1.796875" style="141" customWidth="1"/>
    <col min="3774" max="4007" width="7.796875" style="141"/>
    <col min="4008" max="4008" width="2.3984375" style="141" customWidth="1"/>
    <col min="4009" max="4009" width="0.796875" style="141" customWidth="1"/>
    <col min="4010" max="4010" width="35" style="141" customWidth="1"/>
    <col min="4011" max="4011" width="15.3984375" style="141" customWidth="1"/>
    <col min="4012" max="4012" width="8.3984375" style="141" customWidth="1"/>
    <col min="4013" max="4013" width="1.796875" style="141" customWidth="1"/>
    <col min="4014" max="4014" width="7.796875" style="141" customWidth="1"/>
    <col min="4015" max="4015" width="8.796875" style="141" customWidth="1"/>
    <col min="4016" max="4016" width="8.3984375" style="141" customWidth="1"/>
    <col min="4017" max="4017" width="15.3984375" style="141" customWidth="1"/>
    <col min="4018" max="4018" width="1.796875" style="141" customWidth="1"/>
    <col min="4019" max="4019" width="7.796875" style="141" customWidth="1"/>
    <col min="4020" max="4020" width="8.796875" style="141" customWidth="1"/>
    <col min="4021" max="4021" width="8.3984375" style="141" customWidth="1"/>
    <col min="4022" max="4022" width="15.3984375" style="141" customWidth="1"/>
    <col min="4023" max="4023" width="1.796875" style="141" customWidth="1"/>
    <col min="4024" max="4024" width="7.796875" style="141" customWidth="1"/>
    <col min="4025" max="4025" width="8.796875" style="141" customWidth="1"/>
    <col min="4026" max="4026" width="8.3984375" style="141" customWidth="1"/>
    <col min="4027" max="4027" width="15.3984375" style="141" customWidth="1"/>
    <col min="4028" max="4029" width="1.796875" style="141" customWidth="1"/>
    <col min="4030" max="4263" width="7.796875" style="141"/>
    <col min="4264" max="4264" width="2.3984375" style="141" customWidth="1"/>
    <col min="4265" max="4265" width="0.796875" style="141" customWidth="1"/>
    <col min="4266" max="4266" width="35" style="141" customWidth="1"/>
    <col min="4267" max="4267" width="15.3984375" style="141" customWidth="1"/>
    <col min="4268" max="4268" width="8.3984375" style="141" customWidth="1"/>
    <col min="4269" max="4269" width="1.796875" style="141" customWidth="1"/>
    <col min="4270" max="4270" width="7.796875" style="141" customWidth="1"/>
    <col min="4271" max="4271" width="8.796875" style="141" customWidth="1"/>
    <col min="4272" max="4272" width="8.3984375" style="141" customWidth="1"/>
    <col min="4273" max="4273" width="15.3984375" style="141" customWidth="1"/>
    <col min="4274" max="4274" width="1.796875" style="141" customWidth="1"/>
    <col min="4275" max="4275" width="7.796875" style="141" customWidth="1"/>
    <col min="4276" max="4276" width="8.796875" style="141" customWidth="1"/>
    <col min="4277" max="4277" width="8.3984375" style="141" customWidth="1"/>
    <col min="4278" max="4278" width="15.3984375" style="141" customWidth="1"/>
    <col min="4279" max="4279" width="1.796875" style="141" customWidth="1"/>
    <col min="4280" max="4280" width="7.796875" style="141" customWidth="1"/>
    <col min="4281" max="4281" width="8.796875" style="141" customWidth="1"/>
    <col min="4282" max="4282" width="8.3984375" style="141" customWidth="1"/>
    <col min="4283" max="4283" width="15.3984375" style="141" customWidth="1"/>
    <col min="4284" max="4285" width="1.796875" style="141" customWidth="1"/>
    <col min="4286" max="4519" width="7.796875" style="141"/>
    <col min="4520" max="4520" width="2.3984375" style="141" customWidth="1"/>
    <col min="4521" max="4521" width="0.796875" style="141" customWidth="1"/>
    <col min="4522" max="4522" width="35" style="141" customWidth="1"/>
    <col min="4523" max="4523" width="15.3984375" style="141" customWidth="1"/>
    <col min="4524" max="4524" width="8.3984375" style="141" customWidth="1"/>
    <col min="4525" max="4525" width="1.796875" style="141" customWidth="1"/>
    <col min="4526" max="4526" width="7.796875" style="141" customWidth="1"/>
    <col min="4527" max="4527" width="8.796875" style="141" customWidth="1"/>
    <col min="4528" max="4528" width="8.3984375" style="141" customWidth="1"/>
    <col min="4529" max="4529" width="15.3984375" style="141" customWidth="1"/>
    <col min="4530" max="4530" width="1.796875" style="141" customWidth="1"/>
    <col min="4531" max="4531" width="7.796875" style="141" customWidth="1"/>
    <col min="4532" max="4532" width="8.796875" style="141" customWidth="1"/>
    <col min="4533" max="4533" width="8.3984375" style="141" customWidth="1"/>
    <col min="4534" max="4534" width="15.3984375" style="141" customWidth="1"/>
    <col min="4535" max="4535" width="1.796875" style="141" customWidth="1"/>
    <col min="4536" max="4536" width="7.796875" style="141" customWidth="1"/>
    <col min="4537" max="4537" width="8.796875" style="141" customWidth="1"/>
    <col min="4538" max="4538" width="8.3984375" style="141" customWidth="1"/>
    <col min="4539" max="4539" width="15.3984375" style="141" customWidth="1"/>
    <col min="4540" max="4541" width="1.796875" style="141" customWidth="1"/>
    <col min="4542" max="4775" width="7.796875" style="141"/>
    <col min="4776" max="4776" width="2.3984375" style="141" customWidth="1"/>
    <col min="4777" max="4777" width="0.796875" style="141" customWidth="1"/>
    <col min="4778" max="4778" width="35" style="141" customWidth="1"/>
    <col min="4779" max="4779" width="15.3984375" style="141" customWidth="1"/>
    <col min="4780" max="4780" width="8.3984375" style="141" customWidth="1"/>
    <col min="4781" max="4781" width="1.796875" style="141" customWidth="1"/>
    <col min="4782" max="4782" width="7.796875" style="141" customWidth="1"/>
    <col min="4783" max="4783" width="8.796875" style="141" customWidth="1"/>
    <col min="4784" max="4784" width="8.3984375" style="141" customWidth="1"/>
    <col min="4785" max="4785" width="15.3984375" style="141" customWidth="1"/>
    <col min="4786" max="4786" width="1.796875" style="141" customWidth="1"/>
    <col min="4787" max="4787" width="7.796875" style="141" customWidth="1"/>
    <col min="4788" max="4788" width="8.796875" style="141" customWidth="1"/>
    <col min="4789" max="4789" width="8.3984375" style="141" customWidth="1"/>
    <col min="4790" max="4790" width="15.3984375" style="141" customWidth="1"/>
    <col min="4791" max="4791" width="1.796875" style="141" customWidth="1"/>
    <col min="4792" max="4792" width="7.796875" style="141" customWidth="1"/>
    <col min="4793" max="4793" width="8.796875" style="141" customWidth="1"/>
    <col min="4794" max="4794" width="8.3984375" style="141" customWidth="1"/>
    <col min="4795" max="4795" width="15.3984375" style="141" customWidth="1"/>
    <col min="4796" max="4797" width="1.796875" style="141" customWidth="1"/>
    <col min="4798" max="5031" width="7.796875" style="141"/>
    <col min="5032" max="5032" width="2.3984375" style="141" customWidth="1"/>
    <col min="5033" max="5033" width="0.796875" style="141" customWidth="1"/>
    <col min="5034" max="5034" width="35" style="141" customWidth="1"/>
    <col min="5035" max="5035" width="15.3984375" style="141" customWidth="1"/>
    <col min="5036" max="5036" width="8.3984375" style="141" customWidth="1"/>
    <col min="5037" max="5037" width="1.796875" style="141" customWidth="1"/>
    <col min="5038" max="5038" width="7.796875" style="141" customWidth="1"/>
    <col min="5039" max="5039" width="8.796875" style="141" customWidth="1"/>
    <col min="5040" max="5040" width="8.3984375" style="141" customWidth="1"/>
    <col min="5041" max="5041" width="15.3984375" style="141" customWidth="1"/>
    <col min="5042" max="5042" width="1.796875" style="141" customWidth="1"/>
    <col min="5043" max="5043" width="7.796875" style="141" customWidth="1"/>
    <col min="5044" max="5044" width="8.796875" style="141" customWidth="1"/>
    <col min="5045" max="5045" width="8.3984375" style="141" customWidth="1"/>
    <col min="5046" max="5046" width="15.3984375" style="141" customWidth="1"/>
    <col min="5047" max="5047" width="1.796875" style="141" customWidth="1"/>
    <col min="5048" max="5048" width="7.796875" style="141" customWidth="1"/>
    <col min="5049" max="5049" width="8.796875" style="141" customWidth="1"/>
    <col min="5050" max="5050" width="8.3984375" style="141" customWidth="1"/>
    <col min="5051" max="5051" width="15.3984375" style="141" customWidth="1"/>
    <col min="5052" max="5053" width="1.796875" style="141" customWidth="1"/>
    <col min="5054" max="5287" width="7.796875" style="141"/>
    <col min="5288" max="5288" width="2.3984375" style="141" customWidth="1"/>
    <col min="5289" max="5289" width="0.796875" style="141" customWidth="1"/>
    <col min="5290" max="5290" width="35" style="141" customWidth="1"/>
    <col min="5291" max="5291" width="15.3984375" style="141" customWidth="1"/>
    <col min="5292" max="5292" width="8.3984375" style="141" customWidth="1"/>
    <col min="5293" max="5293" width="1.796875" style="141" customWidth="1"/>
    <col min="5294" max="5294" width="7.796875" style="141" customWidth="1"/>
    <col min="5295" max="5295" width="8.796875" style="141" customWidth="1"/>
    <col min="5296" max="5296" width="8.3984375" style="141" customWidth="1"/>
    <col min="5297" max="5297" width="15.3984375" style="141" customWidth="1"/>
    <col min="5298" max="5298" width="1.796875" style="141" customWidth="1"/>
    <col min="5299" max="5299" width="7.796875" style="141" customWidth="1"/>
    <col min="5300" max="5300" width="8.796875" style="141" customWidth="1"/>
    <col min="5301" max="5301" width="8.3984375" style="141" customWidth="1"/>
    <col min="5302" max="5302" width="15.3984375" style="141" customWidth="1"/>
    <col min="5303" max="5303" width="1.796875" style="141" customWidth="1"/>
    <col min="5304" max="5304" width="7.796875" style="141" customWidth="1"/>
    <col min="5305" max="5305" width="8.796875" style="141" customWidth="1"/>
    <col min="5306" max="5306" width="8.3984375" style="141" customWidth="1"/>
    <col min="5307" max="5307" width="15.3984375" style="141" customWidth="1"/>
    <col min="5308" max="5309" width="1.796875" style="141" customWidth="1"/>
    <col min="5310" max="5543" width="7.796875" style="141"/>
    <col min="5544" max="5544" width="2.3984375" style="141" customWidth="1"/>
    <col min="5545" max="5545" width="0.796875" style="141" customWidth="1"/>
    <col min="5546" max="5546" width="35" style="141" customWidth="1"/>
    <col min="5547" max="5547" width="15.3984375" style="141" customWidth="1"/>
    <col min="5548" max="5548" width="8.3984375" style="141" customWidth="1"/>
    <col min="5549" max="5549" width="1.796875" style="141" customWidth="1"/>
    <col min="5550" max="5550" width="7.796875" style="141" customWidth="1"/>
    <col min="5551" max="5551" width="8.796875" style="141" customWidth="1"/>
    <col min="5552" max="5552" width="8.3984375" style="141" customWidth="1"/>
    <col min="5553" max="5553" width="15.3984375" style="141" customWidth="1"/>
    <col min="5554" max="5554" width="1.796875" style="141" customWidth="1"/>
    <col min="5555" max="5555" width="7.796875" style="141" customWidth="1"/>
    <col min="5556" max="5556" width="8.796875" style="141" customWidth="1"/>
    <col min="5557" max="5557" width="8.3984375" style="141" customWidth="1"/>
    <col min="5558" max="5558" width="15.3984375" style="141" customWidth="1"/>
    <col min="5559" max="5559" width="1.796875" style="141" customWidth="1"/>
    <col min="5560" max="5560" width="7.796875" style="141" customWidth="1"/>
    <col min="5561" max="5561" width="8.796875" style="141" customWidth="1"/>
    <col min="5562" max="5562" width="8.3984375" style="141" customWidth="1"/>
    <col min="5563" max="5563" width="15.3984375" style="141" customWidth="1"/>
    <col min="5564" max="5565" width="1.796875" style="141" customWidth="1"/>
    <col min="5566" max="5799" width="7.796875" style="141"/>
    <col min="5800" max="5800" width="2.3984375" style="141" customWidth="1"/>
    <col min="5801" max="5801" width="0.796875" style="141" customWidth="1"/>
    <col min="5802" max="5802" width="35" style="141" customWidth="1"/>
    <col min="5803" max="5803" width="15.3984375" style="141" customWidth="1"/>
    <col min="5804" max="5804" width="8.3984375" style="141" customWidth="1"/>
    <col min="5805" max="5805" width="1.796875" style="141" customWidth="1"/>
    <col min="5806" max="5806" width="7.796875" style="141" customWidth="1"/>
    <col min="5807" max="5807" width="8.796875" style="141" customWidth="1"/>
    <col min="5808" max="5808" width="8.3984375" style="141" customWidth="1"/>
    <col min="5809" max="5809" width="15.3984375" style="141" customWidth="1"/>
    <col min="5810" max="5810" width="1.796875" style="141" customWidth="1"/>
    <col min="5811" max="5811" width="7.796875" style="141" customWidth="1"/>
    <col min="5812" max="5812" width="8.796875" style="141" customWidth="1"/>
    <col min="5813" max="5813" width="8.3984375" style="141" customWidth="1"/>
    <col min="5814" max="5814" width="15.3984375" style="141" customWidth="1"/>
    <col min="5815" max="5815" width="1.796875" style="141" customWidth="1"/>
    <col min="5816" max="5816" width="7.796875" style="141" customWidth="1"/>
    <col min="5817" max="5817" width="8.796875" style="141" customWidth="1"/>
    <col min="5818" max="5818" width="8.3984375" style="141" customWidth="1"/>
    <col min="5819" max="5819" width="15.3984375" style="141" customWidth="1"/>
    <col min="5820" max="5821" width="1.796875" style="141" customWidth="1"/>
    <col min="5822" max="6055" width="7.796875" style="141"/>
    <col min="6056" max="6056" width="2.3984375" style="141" customWidth="1"/>
    <col min="6057" max="6057" width="0.796875" style="141" customWidth="1"/>
    <col min="6058" max="6058" width="35" style="141" customWidth="1"/>
    <col min="6059" max="6059" width="15.3984375" style="141" customWidth="1"/>
    <col min="6060" max="6060" width="8.3984375" style="141" customWidth="1"/>
    <col min="6061" max="6061" width="1.796875" style="141" customWidth="1"/>
    <col min="6062" max="6062" width="7.796875" style="141" customWidth="1"/>
    <col min="6063" max="6063" width="8.796875" style="141" customWidth="1"/>
    <col min="6064" max="6064" width="8.3984375" style="141" customWidth="1"/>
    <col min="6065" max="6065" width="15.3984375" style="141" customWidth="1"/>
    <col min="6066" max="6066" width="1.796875" style="141" customWidth="1"/>
    <col min="6067" max="6067" width="7.796875" style="141" customWidth="1"/>
    <col min="6068" max="6068" width="8.796875" style="141" customWidth="1"/>
    <col min="6069" max="6069" width="8.3984375" style="141" customWidth="1"/>
    <col min="6070" max="6070" width="15.3984375" style="141" customWidth="1"/>
    <col min="6071" max="6071" width="1.796875" style="141" customWidth="1"/>
    <col min="6072" max="6072" width="7.796875" style="141" customWidth="1"/>
    <col min="6073" max="6073" width="8.796875" style="141" customWidth="1"/>
    <col min="6074" max="6074" width="8.3984375" style="141" customWidth="1"/>
    <col min="6075" max="6075" width="15.3984375" style="141" customWidth="1"/>
    <col min="6076" max="6077" width="1.796875" style="141" customWidth="1"/>
    <col min="6078" max="6311" width="7.796875" style="141"/>
    <col min="6312" max="6312" width="2.3984375" style="141" customWidth="1"/>
    <col min="6313" max="6313" width="0.796875" style="141" customWidth="1"/>
    <col min="6314" max="6314" width="35" style="141" customWidth="1"/>
    <col min="6315" max="6315" width="15.3984375" style="141" customWidth="1"/>
    <col min="6316" max="6316" width="8.3984375" style="141" customWidth="1"/>
    <col min="6317" max="6317" width="1.796875" style="141" customWidth="1"/>
    <col min="6318" max="6318" width="7.796875" style="141" customWidth="1"/>
    <col min="6319" max="6319" width="8.796875" style="141" customWidth="1"/>
    <col min="6320" max="6320" width="8.3984375" style="141" customWidth="1"/>
    <col min="6321" max="6321" width="15.3984375" style="141" customWidth="1"/>
    <col min="6322" max="6322" width="1.796875" style="141" customWidth="1"/>
    <col min="6323" max="6323" width="7.796875" style="141" customWidth="1"/>
    <col min="6324" max="6324" width="8.796875" style="141" customWidth="1"/>
    <col min="6325" max="6325" width="8.3984375" style="141" customWidth="1"/>
    <col min="6326" max="6326" width="15.3984375" style="141" customWidth="1"/>
    <col min="6327" max="6327" width="1.796875" style="141" customWidth="1"/>
    <col min="6328" max="6328" width="7.796875" style="141" customWidth="1"/>
    <col min="6329" max="6329" width="8.796875" style="141" customWidth="1"/>
    <col min="6330" max="6330" width="8.3984375" style="141" customWidth="1"/>
    <col min="6331" max="6331" width="15.3984375" style="141" customWidth="1"/>
    <col min="6332" max="6333" width="1.796875" style="141" customWidth="1"/>
    <col min="6334" max="6567" width="7.796875" style="141"/>
    <col min="6568" max="6568" width="2.3984375" style="141" customWidth="1"/>
    <col min="6569" max="6569" width="0.796875" style="141" customWidth="1"/>
    <col min="6570" max="6570" width="35" style="141" customWidth="1"/>
    <col min="6571" max="6571" width="15.3984375" style="141" customWidth="1"/>
    <col min="6572" max="6572" width="8.3984375" style="141" customWidth="1"/>
    <col min="6573" max="6573" width="1.796875" style="141" customWidth="1"/>
    <col min="6574" max="6574" width="7.796875" style="141" customWidth="1"/>
    <col min="6575" max="6575" width="8.796875" style="141" customWidth="1"/>
    <col min="6576" max="6576" width="8.3984375" style="141" customWidth="1"/>
    <col min="6577" max="6577" width="15.3984375" style="141" customWidth="1"/>
    <col min="6578" max="6578" width="1.796875" style="141" customWidth="1"/>
    <col min="6579" max="6579" width="7.796875" style="141" customWidth="1"/>
    <col min="6580" max="6580" width="8.796875" style="141" customWidth="1"/>
    <col min="6581" max="6581" width="8.3984375" style="141" customWidth="1"/>
    <col min="6582" max="6582" width="15.3984375" style="141" customWidth="1"/>
    <col min="6583" max="6583" width="1.796875" style="141" customWidth="1"/>
    <col min="6584" max="6584" width="7.796875" style="141" customWidth="1"/>
    <col min="6585" max="6585" width="8.796875" style="141" customWidth="1"/>
    <col min="6586" max="6586" width="8.3984375" style="141" customWidth="1"/>
    <col min="6587" max="6587" width="15.3984375" style="141" customWidth="1"/>
    <col min="6588" max="6589" width="1.796875" style="141" customWidth="1"/>
    <col min="6590" max="6823" width="7.796875" style="141"/>
    <col min="6824" max="6824" width="2.3984375" style="141" customWidth="1"/>
    <col min="6825" max="6825" width="0.796875" style="141" customWidth="1"/>
    <col min="6826" max="6826" width="35" style="141" customWidth="1"/>
    <col min="6827" max="6827" width="15.3984375" style="141" customWidth="1"/>
    <col min="6828" max="6828" width="8.3984375" style="141" customWidth="1"/>
    <col min="6829" max="6829" width="1.796875" style="141" customWidth="1"/>
    <col min="6830" max="6830" width="7.796875" style="141" customWidth="1"/>
    <col min="6831" max="6831" width="8.796875" style="141" customWidth="1"/>
    <col min="6832" max="6832" width="8.3984375" style="141" customWidth="1"/>
    <col min="6833" max="6833" width="15.3984375" style="141" customWidth="1"/>
    <col min="6834" max="6834" width="1.796875" style="141" customWidth="1"/>
    <col min="6835" max="6835" width="7.796875" style="141" customWidth="1"/>
    <col min="6836" max="6836" width="8.796875" style="141" customWidth="1"/>
    <col min="6837" max="6837" width="8.3984375" style="141" customWidth="1"/>
    <col min="6838" max="6838" width="15.3984375" style="141" customWidth="1"/>
    <col min="6839" max="6839" width="1.796875" style="141" customWidth="1"/>
    <col min="6840" max="6840" width="7.796875" style="141" customWidth="1"/>
    <col min="6841" max="6841" width="8.796875" style="141" customWidth="1"/>
    <col min="6842" max="6842" width="8.3984375" style="141" customWidth="1"/>
    <col min="6843" max="6843" width="15.3984375" style="141" customWidth="1"/>
    <col min="6844" max="6845" width="1.796875" style="141" customWidth="1"/>
    <col min="6846" max="7079" width="7.796875" style="141"/>
    <col min="7080" max="7080" width="2.3984375" style="141" customWidth="1"/>
    <col min="7081" max="7081" width="0.796875" style="141" customWidth="1"/>
    <col min="7082" max="7082" width="35" style="141" customWidth="1"/>
    <col min="7083" max="7083" width="15.3984375" style="141" customWidth="1"/>
    <col min="7084" max="7084" width="8.3984375" style="141" customWidth="1"/>
    <col min="7085" max="7085" width="1.796875" style="141" customWidth="1"/>
    <col min="7086" max="7086" width="7.796875" style="141" customWidth="1"/>
    <col min="7087" max="7087" width="8.796875" style="141" customWidth="1"/>
    <col min="7088" max="7088" width="8.3984375" style="141" customWidth="1"/>
    <col min="7089" max="7089" width="15.3984375" style="141" customWidth="1"/>
    <col min="7090" max="7090" width="1.796875" style="141" customWidth="1"/>
    <col min="7091" max="7091" width="7.796875" style="141" customWidth="1"/>
    <col min="7092" max="7092" width="8.796875" style="141" customWidth="1"/>
    <col min="7093" max="7093" width="8.3984375" style="141" customWidth="1"/>
    <col min="7094" max="7094" width="15.3984375" style="141" customWidth="1"/>
    <col min="7095" max="7095" width="1.796875" style="141" customWidth="1"/>
    <col min="7096" max="7096" width="7.796875" style="141" customWidth="1"/>
    <col min="7097" max="7097" width="8.796875" style="141" customWidth="1"/>
    <col min="7098" max="7098" width="8.3984375" style="141" customWidth="1"/>
    <col min="7099" max="7099" width="15.3984375" style="141" customWidth="1"/>
    <col min="7100" max="7101" width="1.796875" style="141" customWidth="1"/>
    <col min="7102" max="7335" width="7.796875" style="141"/>
    <col min="7336" max="7336" width="2.3984375" style="141" customWidth="1"/>
    <col min="7337" max="7337" width="0.796875" style="141" customWidth="1"/>
    <col min="7338" max="7338" width="35" style="141" customWidth="1"/>
    <col min="7339" max="7339" width="15.3984375" style="141" customWidth="1"/>
    <col min="7340" max="7340" width="8.3984375" style="141" customWidth="1"/>
    <col min="7341" max="7341" width="1.796875" style="141" customWidth="1"/>
    <col min="7342" max="7342" width="7.796875" style="141" customWidth="1"/>
    <col min="7343" max="7343" width="8.796875" style="141" customWidth="1"/>
    <col min="7344" max="7344" width="8.3984375" style="141" customWidth="1"/>
    <col min="7345" max="7345" width="15.3984375" style="141" customWidth="1"/>
    <col min="7346" max="7346" width="1.796875" style="141" customWidth="1"/>
    <col min="7347" max="7347" width="7.796875" style="141" customWidth="1"/>
    <col min="7348" max="7348" width="8.796875" style="141" customWidth="1"/>
    <col min="7349" max="7349" width="8.3984375" style="141" customWidth="1"/>
    <col min="7350" max="7350" width="15.3984375" style="141" customWidth="1"/>
    <col min="7351" max="7351" width="1.796875" style="141" customWidth="1"/>
    <col min="7352" max="7352" width="7.796875" style="141" customWidth="1"/>
    <col min="7353" max="7353" width="8.796875" style="141" customWidth="1"/>
    <col min="7354" max="7354" width="8.3984375" style="141" customWidth="1"/>
    <col min="7355" max="7355" width="15.3984375" style="141" customWidth="1"/>
    <col min="7356" max="7357" width="1.796875" style="141" customWidth="1"/>
    <col min="7358" max="7591" width="7.796875" style="141"/>
    <col min="7592" max="7592" width="2.3984375" style="141" customWidth="1"/>
    <col min="7593" max="7593" width="0.796875" style="141" customWidth="1"/>
    <col min="7594" max="7594" width="35" style="141" customWidth="1"/>
    <col min="7595" max="7595" width="15.3984375" style="141" customWidth="1"/>
    <col min="7596" max="7596" width="8.3984375" style="141" customWidth="1"/>
    <col min="7597" max="7597" width="1.796875" style="141" customWidth="1"/>
    <col min="7598" max="7598" width="7.796875" style="141" customWidth="1"/>
    <col min="7599" max="7599" width="8.796875" style="141" customWidth="1"/>
    <col min="7600" max="7600" width="8.3984375" style="141" customWidth="1"/>
    <col min="7601" max="7601" width="15.3984375" style="141" customWidth="1"/>
    <col min="7602" max="7602" width="1.796875" style="141" customWidth="1"/>
    <col min="7603" max="7603" width="7.796875" style="141" customWidth="1"/>
    <col min="7604" max="7604" width="8.796875" style="141" customWidth="1"/>
    <col min="7605" max="7605" width="8.3984375" style="141" customWidth="1"/>
    <col min="7606" max="7606" width="15.3984375" style="141" customWidth="1"/>
    <col min="7607" max="7607" width="1.796875" style="141" customWidth="1"/>
    <col min="7608" max="7608" width="7.796875" style="141" customWidth="1"/>
    <col min="7609" max="7609" width="8.796875" style="141" customWidth="1"/>
    <col min="7610" max="7610" width="8.3984375" style="141" customWidth="1"/>
    <col min="7611" max="7611" width="15.3984375" style="141" customWidth="1"/>
    <col min="7612" max="7613" width="1.796875" style="141" customWidth="1"/>
    <col min="7614" max="7847" width="7.796875" style="141"/>
    <col min="7848" max="7848" width="2.3984375" style="141" customWidth="1"/>
    <col min="7849" max="7849" width="0.796875" style="141" customWidth="1"/>
    <col min="7850" max="7850" width="35" style="141" customWidth="1"/>
    <col min="7851" max="7851" width="15.3984375" style="141" customWidth="1"/>
    <col min="7852" max="7852" width="8.3984375" style="141" customWidth="1"/>
    <col min="7853" max="7853" width="1.796875" style="141" customWidth="1"/>
    <col min="7854" max="7854" width="7.796875" style="141" customWidth="1"/>
    <col min="7855" max="7855" width="8.796875" style="141" customWidth="1"/>
    <col min="7856" max="7856" width="8.3984375" style="141" customWidth="1"/>
    <col min="7857" max="7857" width="15.3984375" style="141" customWidth="1"/>
    <col min="7858" max="7858" width="1.796875" style="141" customWidth="1"/>
    <col min="7859" max="7859" width="7.796875" style="141" customWidth="1"/>
    <col min="7860" max="7860" width="8.796875" style="141" customWidth="1"/>
    <col min="7861" max="7861" width="8.3984375" style="141" customWidth="1"/>
    <col min="7862" max="7862" width="15.3984375" style="141" customWidth="1"/>
    <col min="7863" max="7863" width="1.796875" style="141" customWidth="1"/>
    <col min="7864" max="7864" width="7.796875" style="141" customWidth="1"/>
    <col min="7865" max="7865" width="8.796875" style="141" customWidth="1"/>
    <col min="7866" max="7866" width="8.3984375" style="141" customWidth="1"/>
    <col min="7867" max="7867" width="15.3984375" style="141" customWidth="1"/>
    <col min="7868" max="7869" width="1.796875" style="141" customWidth="1"/>
    <col min="7870" max="8103" width="7.796875" style="141"/>
    <col min="8104" max="8104" width="2.3984375" style="141" customWidth="1"/>
    <col min="8105" max="8105" width="0.796875" style="141" customWidth="1"/>
    <col min="8106" max="8106" width="35" style="141" customWidth="1"/>
    <col min="8107" max="8107" width="15.3984375" style="141" customWidth="1"/>
    <col min="8108" max="8108" width="8.3984375" style="141" customWidth="1"/>
    <col min="8109" max="8109" width="1.796875" style="141" customWidth="1"/>
    <col min="8110" max="8110" width="7.796875" style="141" customWidth="1"/>
    <col min="8111" max="8111" width="8.796875" style="141" customWidth="1"/>
    <col min="8112" max="8112" width="8.3984375" style="141" customWidth="1"/>
    <col min="8113" max="8113" width="15.3984375" style="141" customWidth="1"/>
    <col min="8114" max="8114" width="1.796875" style="141" customWidth="1"/>
    <col min="8115" max="8115" width="7.796875" style="141" customWidth="1"/>
    <col min="8116" max="8116" width="8.796875" style="141" customWidth="1"/>
    <col min="8117" max="8117" width="8.3984375" style="141" customWidth="1"/>
    <col min="8118" max="8118" width="15.3984375" style="141" customWidth="1"/>
    <col min="8119" max="8119" width="1.796875" style="141" customWidth="1"/>
    <col min="8120" max="8120" width="7.796875" style="141" customWidth="1"/>
    <col min="8121" max="8121" width="8.796875" style="141" customWidth="1"/>
    <col min="8122" max="8122" width="8.3984375" style="141" customWidth="1"/>
    <col min="8123" max="8123" width="15.3984375" style="141" customWidth="1"/>
    <col min="8124" max="8125" width="1.796875" style="141" customWidth="1"/>
    <col min="8126" max="8359" width="7.796875" style="141"/>
    <col min="8360" max="8360" width="2.3984375" style="141" customWidth="1"/>
    <col min="8361" max="8361" width="0.796875" style="141" customWidth="1"/>
    <col min="8362" max="8362" width="35" style="141" customWidth="1"/>
    <col min="8363" max="8363" width="15.3984375" style="141" customWidth="1"/>
    <col min="8364" max="8364" width="8.3984375" style="141" customWidth="1"/>
    <col min="8365" max="8365" width="1.796875" style="141" customWidth="1"/>
    <col min="8366" max="8366" width="7.796875" style="141" customWidth="1"/>
    <col min="8367" max="8367" width="8.796875" style="141" customWidth="1"/>
    <col min="8368" max="8368" width="8.3984375" style="141" customWidth="1"/>
    <col min="8369" max="8369" width="15.3984375" style="141" customWidth="1"/>
    <col min="8370" max="8370" width="1.796875" style="141" customWidth="1"/>
    <col min="8371" max="8371" width="7.796875" style="141" customWidth="1"/>
    <col min="8372" max="8372" width="8.796875" style="141" customWidth="1"/>
    <col min="8373" max="8373" width="8.3984375" style="141" customWidth="1"/>
    <col min="8374" max="8374" width="15.3984375" style="141" customWidth="1"/>
    <col min="8375" max="8375" width="1.796875" style="141" customWidth="1"/>
    <col min="8376" max="8376" width="7.796875" style="141" customWidth="1"/>
    <col min="8377" max="8377" width="8.796875" style="141" customWidth="1"/>
    <col min="8378" max="8378" width="8.3984375" style="141" customWidth="1"/>
    <col min="8379" max="8379" width="15.3984375" style="141" customWidth="1"/>
    <col min="8380" max="8381" width="1.796875" style="141" customWidth="1"/>
    <col min="8382" max="8615" width="7.796875" style="141"/>
    <col min="8616" max="8616" width="2.3984375" style="141" customWidth="1"/>
    <col min="8617" max="8617" width="0.796875" style="141" customWidth="1"/>
    <col min="8618" max="8618" width="35" style="141" customWidth="1"/>
    <col min="8619" max="8619" width="15.3984375" style="141" customWidth="1"/>
    <col min="8620" max="8620" width="8.3984375" style="141" customWidth="1"/>
    <col min="8621" max="8621" width="1.796875" style="141" customWidth="1"/>
    <col min="8622" max="8622" width="7.796875" style="141" customWidth="1"/>
    <col min="8623" max="8623" width="8.796875" style="141" customWidth="1"/>
    <col min="8624" max="8624" width="8.3984375" style="141" customWidth="1"/>
    <col min="8625" max="8625" width="15.3984375" style="141" customWidth="1"/>
    <col min="8626" max="8626" width="1.796875" style="141" customWidth="1"/>
    <col min="8627" max="8627" width="7.796875" style="141" customWidth="1"/>
    <col min="8628" max="8628" width="8.796875" style="141" customWidth="1"/>
    <col min="8629" max="8629" width="8.3984375" style="141" customWidth="1"/>
    <col min="8630" max="8630" width="15.3984375" style="141" customWidth="1"/>
    <col min="8631" max="8631" width="1.796875" style="141" customWidth="1"/>
    <col min="8632" max="8632" width="7.796875" style="141" customWidth="1"/>
    <col min="8633" max="8633" width="8.796875" style="141" customWidth="1"/>
    <col min="8634" max="8634" width="8.3984375" style="141" customWidth="1"/>
    <col min="8635" max="8635" width="15.3984375" style="141" customWidth="1"/>
    <col min="8636" max="8637" width="1.796875" style="141" customWidth="1"/>
    <col min="8638" max="8871" width="7.796875" style="141"/>
    <col min="8872" max="8872" width="2.3984375" style="141" customWidth="1"/>
    <col min="8873" max="8873" width="0.796875" style="141" customWidth="1"/>
    <col min="8874" max="8874" width="35" style="141" customWidth="1"/>
    <col min="8875" max="8875" width="15.3984375" style="141" customWidth="1"/>
    <col min="8876" max="8876" width="8.3984375" style="141" customWidth="1"/>
    <col min="8877" max="8877" width="1.796875" style="141" customWidth="1"/>
    <col min="8878" max="8878" width="7.796875" style="141" customWidth="1"/>
    <col min="8879" max="8879" width="8.796875" style="141" customWidth="1"/>
    <col min="8880" max="8880" width="8.3984375" style="141" customWidth="1"/>
    <col min="8881" max="8881" width="15.3984375" style="141" customWidth="1"/>
    <col min="8882" max="8882" width="1.796875" style="141" customWidth="1"/>
    <col min="8883" max="8883" width="7.796875" style="141" customWidth="1"/>
    <col min="8884" max="8884" width="8.796875" style="141" customWidth="1"/>
    <col min="8885" max="8885" width="8.3984375" style="141" customWidth="1"/>
    <col min="8886" max="8886" width="15.3984375" style="141" customWidth="1"/>
    <col min="8887" max="8887" width="1.796875" style="141" customWidth="1"/>
    <col min="8888" max="8888" width="7.796875" style="141" customWidth="1"/>
    <col min="8889" max="8889" width="8.796875" style="141" customWidth="1"/>
    <col min="8890" max="8890" width="8.3984375" style="141" customWidth="1"/>
    <col min="8891" max="8891" width="15.3984375" style="141" customWidth="1"/>
    <col min="8892" max="8893" width="1.796875" style="141" customWidth="1"/>
    <col min="8894" max="9127" width="7.796875" style="141"/>
    <col min="9128" max="9128" width="2.3984375" style="141" customWidth="1"/>
    <col min="9129" max="9129" width="0.796875" style="141" customWidth="1"/>
    <col min="9130" max="9130" width="35" style="141" customWidth="1"/>
    <col min="9131" max="9131" width="15.3984375" style="141" customWidth="1"/>
    <col min="9132" max="9132" width="8.3984375" style="141" customWidth="1"/>
    <col min="9133" max="9133" width="1.796875" style="141" customWidth="1"/>
    <col min="9134" max="9134" width="7.796875" style="141" customWidth="1"/>
    <col min="9135" max="9135" width="8.796875" style="141" customWidth="1"/>
    <col min="9136" max="9136" width="8.3984375" style="141" customWidth="1"/>
    <col min="9137" max="9137" width="15.3984375" style="141" customWidth="1"/>
    <col min="9138" max="9138" width="1.796875" style="141" customWidth="1"/>
    <col min="9139" max="9139" width="7.796875" style="141" customWidth="1"/>
    <col min="9140" max="9140" width="8.796875" style="141" customWidth="1"/>
    <col min="9141" max="9141" width="8.3984375" style="141" customWidth="1"/>
    <col min="9142" max="9142" width="15.3984375" style="141" customWidth="1"/>
    <col min="9143" max="9143" width="1.796875" style="141" customWidth="1"/>
    <col min="9144" max="9144" width="7.796875" style="141" customWidth="1"/>
    <col min="9145" max="9145" width="8.796875" style="141" customWidth="1"/>
    <col min="9146" max="9146" width="8.3984375" style="141" customWidth="1"/>
    <col min="9147" max="9147" width="15.3984375" style="141" customWidth="1"/>
    <col min="9148" max="9149" width="1.796875" style="141" customWidth="1"/>
    <col min="9150" max="9383" width="7.796875" style="141"/>
    <col min="9384" max="9384" width="2.3984375" style="141" customWidth="1"/>
    <col min="9385" max="9385" width="0.796875" style="141" customWidth="1"/>
    <col min="9386" max="9386" width="35" style="141" customWidth="1"/>
    <col min="9387" max="9387" width="15.3984375" style="141" customWidth="1"/>
    <col min="9388" max="9388" width="8.3984375" style="141" customWidth="1"/>
    <col min="9389" max="9389" width="1.796875" style="141" customWidth="1"/>
    <col min="9390" max="9390" width="7.796875" style="141" customWidth="1"/>
    <col min="9391" max="9391" width="8.796875" style="141" customWidth="1"/>
    <col min="9392" max="9392" width="8.3984375" style="141" customWidth="1"/>
    <col min="9393" max="9393" width="15.3984375" style="141" customWidth="1"/>
    <col min="9394" max="9394" width="1.796875" style="141" customWidth="1"/>
    <col min="9395" max="9395" width="7.796875" style="141" customWidth="1"/>
    <col min="9396" max="9396" width="8.796875" style="141" customWidth="1"/>
    <col min="9397" max="9397" width="8.3984375" style="141" customWidth="1"/>
    <col min="9398" max="9398" width="15.3984375" style="141" customWidth="1"/>
    <col min="9399" max="9399" width="1.796875" style="141" customWidth="1"/>
    <col min="9400" max="9400" width="7.796875" style="141" customWidth="1"/>
    <col min="9401" max="9401" width="8.796875" style="141" customWidth="1"/>
    <col min="9402" max="9402" width="8.3984375" style="141" customWidth="1"/>
    <col min="9403" max="9403" width="15.3984375" style="141" customWidth="1"/>
    <col min="9404" max="9405" width="1.796875" style="141" customWidth="1"/>
    <col min="9406" max="9639" width="7.796875" style="141"/>
    <col min="9640" max="9640" width="2.3984375" style="141" customWidth="1"/>
    <col min="9641" max="9641" width="0.796875" style="141" customWidth="1"/>
    <col min="9642" max="9642" width="35" style="141" customWidth="1"/>
    <col min="9643" max="9643" width="15.3984375" style="141" customWidth="1"/>
    <col min="9644" max="9644" width="8.3984375" style="141" customWidth="1"/>
    <col min="9645" max="9645" width="1.796875" style="141" customWidth="1"/>
    <col min="9646" max="9646" width="7.796875" style="141" customWidth="1"/>
    <col min="9647" max="9647" width="8.796875" style="141" customWidth="1"/>
    <col min="9648" max="9648" width="8.3984375" style="141" customWidth="1"/>
    <col min="9649" max="9649" width="15.3984375" style="141" customWidth="1"/>
    <col min="9650" max="9650" width="1.796875" style="141" customWidth="1"/>
    <col min="9651" max="9651" width="7.796875" style="141" customWidth="1"/>
    <col min="9652" max="9652" width="8.796875" style="141" customWidth="1"/>
    <col min="9653" max="9653" width="8.3984375" style="141" customWidth="1"/>
    <col min="9654" max="9654" width="15.3984375" style="141" customWidth="1"/>
    <col min="9655" max="9655" width="1.796875" style="141" customWidth="1"/>
    <col min="9656" max="9656" width="7.796875" style="141" customWidth="1"/>
    <col min="9657" max="9657" width="8.796875" style="141" customWidth="1"/>
    <col min="9658" max="9658" width="8.3984375" style="141" customWidth="1"/>
    <col min="9659" max="9659" width="15.3984375" style="141" customWidth="1"/>
    <col min="9660" max="9661" width="1.796875" style="141" customWidth="1"/>
    <col min="9662" max="9895" width="7.796875" style="141"/>
    <col min="9896" max="9896" width="2.3984375" style="141" customWidth="1"/>
    <col min="9897" max="9897" width="0.796875" style="141" customWidth="1"/>
    <col min="9898" max="9898" width="35" style="141" customWidth="1"/>
    <col min="9899" max="9899" width="15.3984375" style="141" customWidth="1"/>
    <col min="9900" max="9900" width="8.3984375" style="141" customWidth="1"/>
    <col min="9901" max="9901" width="1.796875" style="141" customWidth="1"/>
    <col min="9902" max="9902" width="7.796875" style="141" customWidth="1"/>
    <col min="9903" max="9903" width="8.796875" style="141" customWidth="1"/>
    <col min="9904" max="9904" width="8.3984375" style="141" customWidth="1"/>
    <col min="9905" max="9905" width="15.3984375" style="141" customWidth="1"/>
    <col min="9906" max="9906" width="1.796875" style="141" customWidth="1"/>
    <col min="9907" max="9907" width="7.796875" style="141" customWidth="1"/>
    <col min="9908" max="9908" width="8.796875" style="141" customWidth="1"/>
    <col min="9909" max="9909" width="8.3984375" style="141" customWidth="1"/>
    <col min="9910" max="9910" width="15.3984375" style="141" customWidth="1"/>
    <col min="9911" max="9911" width="1.796875" style="141" customWidth="1"/>
    <col min="9912" max="9912" width="7.796875" style="141" customWidth="1"/>
    <col min="9913" max="9913" width="8.796875" style="141" customWidth="1"/>
    <col min="9914" max="9914" width="8.3984375" style="141" customWidth="1"/>
    <col min="9915" max="9915" width="15.3984375" style="141" customWidth="1"/>
    <col min="9916" max="9917" width="1.796875" style="141" customWidth="1"/>
    <col min="9918" max="10151" width="7.796875" style="141"/>
    <col min="10152" max="10152" width="2.3984375" style="141" customWidth="1"/>
    <col min="10153" max="10153" width="0.796875" style="141" customWidth="1"/>
    <col min="10154" max="10154" width="35" style="141" customWidth="1"/>
    <col min="10155" max="10155" width="15.3984375" style="141" customWidth="1"/>
    <col min="10156" max="10156" width="8.3984375" style="141" customWidth="1"/>
    <col min="10157" max="10157" width="1.796875" style="141" customWidth="1"/>
    <col min="10158" max="10158" width="7.796875" style="141" customWidth="1"/>
    <col min="10159" max="10159" width="8.796875" style="141" customWidth="1"/>
    <col min="10160" max="10160" width="8.3984375" style="141" customWidth="1"/>
    <col min="10161" max="10161" width="15.3984375" style="141" customWidth="1"/>
    <col min="10162" max="10162" width="1.796875" style="141" customWidth="1"/>
    <col min="10163" max="10163" width="7.796875" style="141" customWidth="1"/>
    <col min="10164" max="10164" width="8.796875" style="141" customWidth="1"/>
    <col min="10165" max="10165" width="8.3984375" style="141" customWidth="1"/>
    <col min="10166" max="10166" width="15.3984375" style="141" customWidth="1"/>
    <col min="10167" max="10167" width="1.796875" style="141" customWidth="1"/>
    <col min="10168" max="10168" width="7.796875" style="141" customWidth="1"/>
    <col min="10169" max="10169" width="8.796875" style="141" customWidth="1"/>
    <col min="10170" max="10170" width="8.3984375" style="141" customWidth="1"/>
    <col min="10171" max="10171" width="15.3984375" style="141" customWidth="1"/>
    <col min="10172" max="10173" width="1.796875" style="141" customWidth="1"/>
    <col min="10174" max="10407" width="7.796875" style="141"/>
    <col min="10408" max="10408" width="2.3984375" style="141" customWidth="1"/>
    <col min="10409" max="10409" width="0.796875" style="141" customWidth="1"/>
    <col min="10410" max="10410" width="35" style="141" customWidth="1"/>
    <col min="10411" max="10411" width="15.3984375" style="141" customWidth="1"/>
    <col min="10412" max="10412" width="8.3984375" style="141" customWidth="1"/>
    <col min="10413" max="10413" width="1.796875" style="141" customWidth="1"/>
    <col min="10414" max="10414" width="7.796875" style="141" customWidth="1"/>
    <col min="10415" max="10415" width="8.796875" style="141" customWidth="1"/>
    <col min="10416" max="10416" width="8.3984375" style="141" customWidth="1"/>
    <col min="10417" max="10417" width="15.3984375" style="141" customWidth="1"/>
    <col min="10418" max="10418" width="1.796875" style="141" customWidth="1"/>
    <col min="10419" max="10419" width="7.796875" style="141" customWidth="1"/>
    <col min="10420" max="10420" width="8.796875" style="141" customWidth="1"/>
    <col min="10421" max="10421" width="8.3984375" style="141" customWidth="1"/>
    <col min="10422" max="10422" width="15.3984375" style="141" customWidth="1"/>
    <col min="10423" max="10423" width="1.796875" style="141" customWidth="1"/>
    <col min="10424" max="10424" width="7.796875" style="141" customWidth="1"/>
    <col min="10425" max="10425" width="8.796875" style="141" customWidth="1"/>
    <col min="10426" max="10426" width="8.3984375" style="141" customWidth="1"/>
    <col min="10427" max="10427" width="15.3984375" style="141" customWidth="1"/>
    <col min="10428" max="10429" width="1.796875" style="141" customWidth="1"/>
    <col min="10430" max="10663" width="7.796875" style="141"/>
    <col min="10664" max="10664" width="2.3984375" style="141" customWidth="1"/>
    <col min="10665" max="10665" width="0.796875" style="141" customWidth="1"/>
    <col min="10666" max="10666" width="35" style="141" customWidth="1"/>
    <col min="10667" max="10667" width="15.3984375" style="141" customWidth="1"/>
    <col min="10668" max="10668" width="8.3984375" style="141" customWidth="1"/>
    <col min="10669" max="10669" width="1.796875" style="141" customWidth="1"/>
    <col min="10670" max="10670" width="7.796875" style="141" customWidth="1"/>
    <col min="10671" max="10671" width="8.796875" style="141" customWidth="1"/>
    <col min="10672" max="10672" width="8.3984375" style="141" customWidth="1"/>
    <col min="10673" max="10673" width="15.3984375" style="141" customWidth="1"/>
    <col min="10674" max="10674" width="1.796875" style="141" customWidth="1"/>
    <col min="10675" max="10675" width="7.796875" style="141" customWidth="1"/>
    <col min="10676" max="10676" width="8.796875" style="141" customWidth="1"/>
    <col min="10677" max="10677" width="8.3984375" style="141" customWidth="1"/>
    <col min="10678" max="10678" width="15.3984375" style="141" customWidth="1"/>
    <col min="10679" max="10679" width="1.796875" style="141" customWidth="1"/>
    <col min="10680" max="10680" width="7.796875" style="141" customWidth="1"/>
    <col min="10681" max="10681" width="8.796875" style="141" customWidth="1"/>
    <col min="10682" max="10682" width="8.3984375" style="141" customWidth="1"/>
    <col min="10683" max="10683" width="15.3984375" style="141" customWidth="1"/>
    <col min="10684" max="10685" width="1.796875" style="141" customWidth="1"/>
    <col min="10686" max="10919" width="7.796875" style="141"/>
    <col min="10920" max="10920" width="2.3984375" style="141" customWidth="1"/>
    <col min="10921" max="10921" width="0.796875" style="141" customWidth="1"/>
    <col min="10922" max="10922" width="35" style="141" customWidth="1"/>
    <col min="10923" max="10923" width="15.3984375" style="141" customWidth="1"/>
    <col min="10924" max="10924" width="8.3984375" style="141" customWidth="1"/>
    <col min="10925" max="10925" width="1.796875" style="141" customWidth="1"/>
    <col min="10926" max="10926" width="7.796875" style="141" customWidth="1"/>
    <col min="10927" max="10927" width="8.796875" style="141" customWidth="1"/>
    <col min="10928" max="10928" width="8.3984375" style="141" customWidth="1"/>
    <col min="10929" max="10929" width="15.3984375" style="141" customWidth="1"/>
    <col min="10930" max="10930" width="1.796875" style="141" customWidth="1"/>
    <col min="10931" max="10931" width="7.796875" style="141" customWidth="1"/>
    <col min="10932" max="10932" width="8.796875" style="141" customWidth="1"/>
    <col min="10933" max="10933" width="8.3984375" style="141" customWidth="1"/>
    <col min="10934" max="10934" width="15.3984375" style="141" customWidth="1"/>
    <col min="10935" max="10935" width="1.796875" style="141" customWidth="1"/>
    <col min="10936" max="10936" width="7.796875" style="141" customWidth="1"/>
    <col min="10937" max="10937" width="8.796875" style="141" customWidth="1"/>
    <col min="10938" max="10938" width="8.3984375" style="141" customWidth="1"/>
    <col min="10939" max="10939" width="15.3984375" style="141" customWidth="1"/>
    <col min="10940" max="10941" width="1.796875" style="141" customWidth="1"/>
    <col min="10942" max="11175" width="7.796875" style="141"/>
    <col min="11176" max="11176" width="2.3984375" style="141" customWidth="1"/>
    <col min="11177" max="11177" width="0.796875" style="141" customWidth="1"/>
    <col min="11178" max="11178" width="35" style="141" customWidth="1"/>
    <col min="11179" max="11179" width="15.3984375" style="141" customWidth="1"/>
    <col min="11180" max="11180" width="8.3984375" style="141" customWidth="1"/>
    <col min="11181" max="11181" width="1.796875" style="141" customWidth="1"/>
    <col min="11182" max="11182" width="7.796875" style="141" customWidth="1"/>
    <col min="11183" max="11183" width="8.796875" style="141" customWidth="1"/>
    <col min="11184" max="11184" width="8.3984375" style="141" customWidth="1"/>
    <col min="11185" max="11185" width="15.3984375" style="141" customWidth="1"/>
    <col min="11186" max="11186" width="1.796875" style="141" customWidth="1"/>
    <col min="11187" max="11187" width="7.796875" style="141" customWidth="1"/>
    <col min="11188" max="11188" width="8.796875" style="141" customWidth="1"/>
    <col min="11189" max="11189" width="8.3984375" style="141" customWidth="1"/>
    <col min="11190" max="11190" width="15.3984375" style="141" customWidth="1"/>
    <col min="11191" max="11191" width="1.796875" style="141" customWidth="1"/>
    <col min="11192" max="11192" width="7.796875" style="141" customWidth="1"/>
    <col min="11193" max="11193" width="8.796875" style="141" customWidth="1"/>
    <col min="11194" max="11194" width="8.3984375" style="141" customWidth="1"/>
    <col min="11195" max="11195" width="15.3984375" style="141" customWidth="1"/>
    <col min="11196" max="11197" width="1.796875" style="141" customWidth="1"/>
    <col min="11198" max="11431" width="7.796875" style="141"/>
    <col min="11432" max="11432" width="2.3984375" style="141" customWidth="1"/>
    <col min="11433" max="11433" width="0.796875" style="141" customWidth="1"/>
    <col min="11434" max="11434" width="35" style="141" customWidth="1"/>
    <col min="11435" max="11435" width="15.3984375" style="141" customWidth="1"/>
    <col min="11436" max="11436" width="8.3984375" style="141" customWidth="1"/>
    <col min="11437" max="11437" width="1.796875" style="141" customWidth="1"/>
    <col min="11438" max="11438" width="7.796875" style="141" customWidth="1"/>
    <col min="11439" max="11439" width="8.796875" style="141" customWidth="1"/>
    <col min="11440" max="11440" width="8.3984375" style="141" customWidth="1"/>
    <col min="11441" max="11441" width="15.3984375" style="141" customWidth="1"/>
    <col min="11442" max="11442" width="1.796875" style="141" customWidth="1"/>
    <col min="11443" max="11443" width="7.796875" style="141" customWidth="1"/>
    <col min="11444" max="11444" width="8.796875" style="141" customWidth="1"/>
    <col min="11445" max="11445" width="8.3984375" style="141" customWidth="1"/>
    <col min="11446" max="11446" width="15.3984375" style="141" customWidth="1"/>
    <col min="11447" max="11447" width="1.796875" style="141" customWidth="1"/>
    <col min="11448" max="11448" width="7.796875" style="141" customWidth="1"/>
    <col min="11449" max="11449" width="8.796875" style="141" customWidth="1"/>
    <col min="11450" max="11450" width="8.3984375" style="141" customWidth="1"/>
    <col min="11451" max="11451" width="15.3984375" style="141" customWidth="1"/>
    <col min="11452" max="11453" width="1.796875" style="141" customWidth="1"/>
    <col min="11454" max="11687" width="7.796875" style="141"/>
    <col min="11688" max="11688" width="2.3984375" style="141" customWidth="1"/>
    <col min="11689" max="11689" width="0.796875" style="141" customWidth="1"/>
    <col min="11690" max="11690" width="35" style="141" customWidth="1"/>
    <col min="11691" max="11691" width="15.3984375" style="141" customWidth="1"/>
    <col min="11692" max="11692" width="8.3984375" style="141" customWidth="1"/>
    <col min="11693" max="11693" width="1.796875" style="141" customWidth="1"/>
    <col min="11694" max="11694" width="7.796875" style="141" customWidth="1"/>
    <col min="11695" max="11695" width="8.796875" style="141" customWidth="1"/>
    <col min="11696" max="11696" width="8.3984375" style="141" customWidth="1"/>
    <col min="11697" max="11697" width="15.3984375" style="141" customWidth="1"/>
    <col min="11698" max="11698" width="1.796875" style="141" customWidth="1"/>
    <col min="11699" max="11699" width="7.796875" style="141" customWidth="1"/>
    <col min="11700" max="11700" width="8.796875" style="141" customWidth="1"/>
    <col min="11701" max="11701" width="8.3984375" style="141" customWidth="1"/>
    <col min="11702" max="11702" width="15.3984375" style="141" customWidth="1"/>
    <col min="11703" max="11703" width="1.796875" style="141" customWidth="1"/>
    <col min="11704" max="11704" width="7.796875" style="141" customWidth="1"/>
    <col min="11705" max="11705" width="8.796875" style="141" customWidth="1"/>
    <col min="11706" max="11706" width="8.3984375" style="141" customWidth="1"/>
    <col min="11707" max="11707" width="15.3984375" style="141" customWidth="1"/>
    <col min="11708" max="11709" width="1.796875" style="141" customWidth="1"/>
    <col min="11710" max="11943" width="7.796875" style="141"/>
    <col min="11944" max="11944" width="2.3984375" style="141" customWidth="1"/>
    <col min="11945" max="11945" width="0.796875" style="141" customWidth="1"/>
    <col min="11946" max="11946" width="35" style="141" customWidth="1"/>
    <col min="11947" max="11947" width="15.3984375" style="141" customWidth="1"/>
    <col min="11948" max="11948" width="8.3984375" style="141" customWidth="1"/>
    <col min="11949" max="11949" width="1.796875" style="141" customWidth="1"/>
    <col min="11950" max="11950" width="7.796875" style="141" customWidth="1"/>
    <col min="11951" max="11951" width="8.796875" style="141" customWidth="1"/>
    <col min="11952" max="11952" width="8.3984375" style="141" customWidth="1"/>
    <col min="11953" max="11953" width="15.3984375" style="141" customWidth="1"/>
    <col min="11954" max="11954" width="1.796875" style="141" customWidth="1"/>
    <col min="11955" max="11955" width="7.796875" style="141" customWidth="1"/>
    <col min="11956" max="11956" width="8.796875" style="141" customWidth="1"/>
    <col min="11957" max="11957" width="8.3984375" style="141" customWidth="1"/>
    <col min="11958" max="11958" width="15.3984375" style="141" customWidth="1"/>
    <col min="11959" max="11959" width="1.796875" style="141" customWidth="1"/>
    <col min="11960" max="11960" width="7.796875" style="141" customWidth="1"/>
    <col min="11961" max="11961" width="8.796875" style="141" customWidth="1"/>
    <col min="11962" max="11962" width="8.3984375" style="141" customWidth="1"/>
    <col min="11963" max="11963" width="15.3984375" style="141" customWidth="1"/>
    <col min="11964" max="11965" width="1.796875" style="141" customWidth="1"/>
    <col min="11966" max="12199" width="7.796875" style="141"/>
    <col min="12200" max="12200" width="2.3984375" style="141" customWidth="1"/>
    <col min="12201" max="12201" width="0.796875" style="141" customWidth="1"/>
    <col min="12202" max="12202" width="35" style="141" customWidth="1"/>
    <col min="12203" max="12203" width="15.3984375" style="141" customWidth="1"/>
    <col min="12204" max="12204" width="8.3984375" style="141" customWidth="1"/>
    <col min="12205" max="12205" width="1.796875" style="141" customWidth="1"/>
    <col min="12206" max="12206" width="7.796875" style="141" customWidth="1"/>
    <col min="12207" max="12207" width="8.796875" style="141" customWidth="1"/>
    <col min="12208" max="12208" width="8.3984375" style="141" customWidth="1"/>
    <col min="12209" max="12209" width="15.3984375" style="141" customWidth="1"/>
    <col min="12210" max="12210" width="1.796875" style="141" customWidth="1"/>
    <col min="12211" max="12211" width="7.796875" style="141" customWidth="1"/>
    <col min="12212" max="12212" width="8.796875" style="141" customWidth="1"/>
    <col min="12213" max="12213" width="8.3984375" style="141" customWidth="1"/>
    <col min="12214" max="12214" width="15.3984375" style="141" customWidth="1"/>
    <col min="12215" max="12215" width="1.796875" style="141" customWidth="1"/>
    <col min="12216" max="12216" width="7.796875" style="141" customWidth="1"/>
    <col min="12217" max="12217" width="8.796875" style="141" customWidth="1"/>
    <col min="12218" max="12218" width="8.3984375" style="141" customWidth="1"/>
    <col min="12219" max="12219" width="15.3984375" style="141" customWidth="1"/>
    <col min="12220" max="12221" width="1.796875" style="141" customWidth="1"/>
    <col min="12222" max="12455" width="7.796875" style="141"/>
    <col min="12456" max="12456" width="2.3984375" style="141" customWidth="1"/>
    <col min="12457" max="12457" width="0.796875" style="141" customWidth="1"/>
    <col min="12458" max="12458" width="35" style="141" customWidth="1"/>
    <col min="12459" max="12459" width="15.3984375" style="141" customWidth="1"/>
    <col min="12460" max="12460" width="8.3984375" style="141" customWidth="1"/>
    <col min="12461" max="12461" width="1.796875" style="141" customWidth="1"/>
    <col min="12462" max="12462" width="7.796875" style="141" customWidth="1"/>
    <col min="12463" max="12463" width="8.796875" style="141" customWidth="1"/>
    <col min="12464" max="12464" width="8.3984375" style="141" customWidth="1"/>
    <col min="12465" max="12465" width="15.3984375" style="141" customWidth="1"/>
    <col min="12466" max="12466" width="1.796875" style="141" customWidth="1"/>
    <col min="12467" max="12467" width="7.796875" style="141" customWidth="1"/>
    <col min="12468" max="12468" width="8.796875" style="141" customWidth="1"/>
    <col min="12469" max="12469" width="8.3984375" style="141" customWidth="1"/>
    <col min="12470" max="12470" width="15.3984375" style="141" customWidth="1"/>
    <col min="12471" max="12471" width="1.796875" style="141" customWidth="1"/>
    <col min="12472" max="12472" width="7.796875" style="141" customWidth="1"/>
    <col min="12473" max="12473" width="8.796875" style="141" customWidth="1"/>
    <col min="12474" max="12474" width="8.3984375" style="141" customWidth="1"/>
    <col min="12475" max="12475" width="15.3984375" style="141" customWidth="1"/>
    <col min="12476" max="12477" width="1.796875" style="141" customWidth="1"/>
    <col min="12478" max="12711" width="7.796875" style="141"/>
    <col min="12712" max="12712" width="2.3984375" style="141" customWidth="1"/>
    <col min="12713" max="12713" width="0.796875" style="141" customWidth="1"/>
    <col min="12714" max="12714" width="35" style="141" customWidth="1"/>
    <col min="12715" max="12715" width="15.3984375" style="141" customWidth="1"/>
    <col min="12716" max="12716" width="8.3984375" style="141" customWidth="1"/>
    <col min="12717" max="12717" width="1.796875" style="141" customWidth="1"/>
    <col min="12718" max="12718" width="7.796875" style="141" customWidth="1"/>
    <col min="12719" max="12719" width="8.796875" style="141" customWidth="1"/>
    <col min="12720" max="12720" width="8.3984375" style="141" customWidth="1"/>
    <col min="12721" max="12721" width="15.3984375" style="141" customWidth="1"/>
    <col min="12722" max="12722" width="1.796875" style="141" customWidth="1"/>
    <col min="12723" max="12723" width="7.796875" style="141" customWidth="1"/>
    <col min="12724" max="12724" width="8.796875" style="141" customWidth="1"/>
    <col min="12725" max="12725" width="8.3984375" style="141" customWidth="1"/>
    <col min="12726" max="12726" width="15.3984375" style="141" customWidth="1"/>
    <col min="12727" max="12727" width="1.796875" style="141" customWidth="1"/>
    <col min="12728" max="12728" width="7.796875" style="141" customWidth="1"/>
    <col min="12729" max="12729" width="8.796875" style="141" customWidth="1"/>
    <col min="12730" max="12730" width="8.3984375" style="141" customWidth="1"/>
    <col min="12731" max="12731" width="15.3984375" style="141" customWidth="1"/>
    <col min="12732" max="12733" width="1.796875" style="141" customWidth="1"/>
    <col min="12734" max="12967" width="7.796875" style="141"/>
    <col min="12968" max="12968" width="2.3984375" style="141" customWidth="1"/>
    <col min="12969" max="12969" width="0.796875" style="141" customWidth="1"/>
    <col min="12970" max="12970" width="35" style="141" customWidth="1"/>
    <col min="12971" max="12971" width="15.3984375" style="141" customWidth="1"/>
    <col min="12972" max="12972" width="8.3984375" style="141" customWidth="1"/>
    <col min="12973" max="12973" width="1.796875" style="141" customWidth="1"/>
    <col min="12974" max="12974" width="7.796875" style="141" customWidth="1"/>
    <col min="12975" max="12975" width="8.796875" style="141" customWidth="1"/>
    <col min="12976" max="12976" width="8.3984375" style="141" customWidth="1"/>
    <col min="12977" max="12977" width="15.3984375" style="141" customWidth="1"/>
    <col min="12978" max="12978" width="1.796875" style="141" customWidth="1"/>
    <col min="12979" max="12979" width="7.796875" style="141" customWidth="1"/>
    <col min="12980" max="12980" width="8.796875" style="141" customWidth="1"/>
    <col min="12981" max="12981" width="8.3984375" style="141" customWidth="1"/>
    <col min="12982" max="12982" width="15.3984375" style="141" customWidth="1"/>
    <col min="12983" max="12983" width="1.796875" style="141" customWidth="1"/>
    <col min="12984" max="12984" width="7.796875" style="141" customWidth="1"/>
    <col min="12985" max="12985" width="8.796875" style="141" customWidth="1"/>
    <col min="12986" max="12986" width="8.3984375" style="141" customWidth="1"/>
    <col min="12987" max="12987" width="15.3984375" style="141" customWidth="1"/>
    <col min="12988" max="12989" width="1.796875" style="141" customWidth="1"/>
    <col min="12990" max="13223" width="7.796875" style="141"/>
    <col min="13224" max="13224" width="2.3984375" style="141" customWidth="1"/>
    <col min="13225" max="13225" width="0.796875" style="141" customWidth="1"/>
    <col min="13226" max="13226" width="35" style="141" customWidth="1"/>
    <col min="13227" max="13227" width="15.3984375" style="141" customWidth="1"/>
    <col min="13228" max="13228" width="8.3984375" style="141" customWidth="1"/>
    <col min="13229" max="13229" width="1.796875" style="141" customWidth="1"/>
    <col min="13230" max="13230" width="7.796875" style="141" customWidth="1"/>
    <col min="13231" max="13231" width="8.796875" style="141" customWidth="1"/>
    <col min="13232" max="13232" width="8.3984375" style="141" customWidth="1"/>
    <col min="13233" max="13233" width="15.3984375" style="141" customWidth="1"/>
    <col min="13234" max="13234" width="1.796875" style="141" customWidth="1"/>
    <col min="13235" max="13235" width="7.796875" style="141" customWidth="1"/>
    <col min="13236" max="13236" width="8.796875" style="141" customWidth="1"/>
    <col min="13237" max="13237" width="8.3984375" style="141" customWidth="1"/>
    <col min="13238" max="13238" width="15.3984375" style="141" customWidth="1"/>
    <col min="13239" max="13239" width="1.796875" style="141" customWidth="1"/>
    <col min="13240" max="13240" width="7.796875" style="141" customWidth="1"/>
    <col min="13241" max="13241" width="8.796875" style="141" customWidth="1"/>
    <col min="13242" max="13242" width="8.3984375" style="141" customWidth="1"/>
    <col min="13243" max="13243" width="15.3984375" style="141" customWidth="1"/>
    <col min="13244" max="13245" width="1.796875" style="141" customWidth="1"/>
    <col min="13246" max="13479" width="7.796875" style="141"/>
    <col min="13480" max="13480" width="2.3984375" style="141" customWidth="1"/>
    <col min="13481" max="13481" width="0.796875" style="141" customWidth="1"/>
    <col min="13482" max="13482" width="35" style="141" customWidth="1"/>
    <col min="13483" max="13483" width="15.3984375" style="141" customWidth="1"/>
    <col min="13484" max="13484" width="8.3984375" style="141" customWidth="1"/>
    <col min="13485" max="13485" width="1.796875" style="141" customWidth="1"/>
    <col min="13486" max="13486" width="7.796875" style="141" customWidth="1"/>
    <col min="13487" max="13487" width="8.796875" style="141" customWidth="1"/>
    <col min="13488" max="13488" width="8.3984375" style="141" customWidth="1"/>
    <col min="13489" max="13489" width="15.3984375" style="141" customWidth="1"/>
    <col min="13490" max="13490" width="1.796875" style="141" customWidth="1"/>
    <col min="13491" max="13491" width="7.796875" style="141" customWidth="1"/>
    <col min="13492" max="13492" width="8.796875" style="141" customWidth="1"/>
    <col min="13493" max="13493" width="8.3984375" style="141" customWidth="1"/>
    <col min="13494" max="13494" width="15.3984375" style="141" customWidth="1"/>
    <col min="13495" max="13495" width="1.796875" style="141" customWidth="1"/>
    <col min="13496" max="13496" width="7.796875" style="141" customWidth="1"/>
    <col min="13497" max="13497" width="8.796875" style="141" customWidth="1"/>
    <col min="13498" max="13498" width="8.3984375" style="141" customWidth="1"/>
    <col min="13499" max="13499" width="15.3984375" style="141" customWidth="1"/>
    <col min="13500" max="13501" width="1.796875" style="141" customWidth="1"/>
    <col min="13502" max="13735" width="7.796875" style="141"/>
    <col min="13736" max="13736" width="2.3984375" style="141" customWidth="1"/>
    <col min="13737" max="13737" width="0.796875" style="141" customWidth="1"/>
    <col min="13738" max="13738" width="35" style="141" customWidth="1"/>
    <col min="13739" max="13739" width="15.3984375" style="141" customWidth="1"/>
    <col min="13740" max="13740" width="8.3984375" style="141" customWidth="1"/>
    <col min="13741" max="13741" width="1.796875" style="141" customWidth="1"/>
    <col min="13742" max="13742" width="7.796875" style="141" customWidth="1"/>
    <col min="13743" max="13743" width="8.796875" style="141" customWidth="1"/>
    <col min="13744" max="13744" width="8.3984375" style="141" customWidth="1"/>
    <col min="13745" max="13745" width="15.3984375" style="141" customWidth="1"/>
    <col min="13746" max="13746" width="1.796875" style="141" customWidth="1"/>
    <col min="13747" max="13747" width="7.796875" style="141" customWidth="1"/>
    <col min="13748" max="13748" width="8.796875" style="141" customWidth="1"/>
    <col min="13749" max="13749" width="8.3984375" style="141" customWidth="1"/>
    <col min="13750" max="13750" width="15.3984375" style="141" customWidth="1"/>
    <col min="13751" max="13751" width="1.796875" style="141" customWidth="1"/>
    <col min="13752" max="13752" width="7.796875" style="141" customWidth="1"/>
    <col min="13753" max="13753" width="8.796875" style="141" customWidth="1"/>
    <col min="13754" max="13754" width="8.3984375" style="141" customWidth="1"/>
    <col min="13755" max="13755" width="15.3984375" style="141" customWidth="1"/>
    <col min="13756" max="13757" width="1.796875" style="141" customWidth="1"/>
    <col min="13758" max="13991" width="7.796875" style="141"/>
    <col min="13992" max="13992" width="2.3984375" style="141" customWidth="1"/>
    <col min="13993" max="13993" width="0.796875" style="141" customWidth="1"/>
    <col min="13994" max="13994" width="35" style="141" customWidth="1"/>
    <col min="13995" max="13995" width="15.3984375" style="141" customWidth="1"/>
    <col min="13996" max="13996" width="8.3984375" style="141" customWidth="1"/>
    <col min="13997" max="13997" width="1.796875" style="141" customWidth="1"/>
    <col min="13998" max="13998" width="7.796875" style="141" customWidth="1"/>
    <col min="13999" max="13999" width="8.796875" style="141" customWidth="1"/>
    <col min="14000" max="14000" width="8.3984375" style="141" customWidth="1"/>
    <col min="14001" max="14001" width="15.3984375" style="141" customWidth="1"/>
    <col min="14002" max="14002" width="1.796875" style="141" customWidth="1"/>
    <col min="14003" max="14003" width="7.796875" style="141" customWidth="1"/>
    <col min="14004" max="14004" width="8.796875" style="141" customWidth="1"/>
    <col min="14005" max="14005" width="8.3984375" style="141" customWidth="1"/>
    <col min="14006" max="14006" width="15.3984375" style="141" customWidth="1"/>
    <col min="14007" max="14007" width="1.796875" style="141" customWidth="1"/>
    <col min="14008" max="14008" width="7.796875" style="141" customWidth="1"/>
    <col min="14009" max="14009" width="8.796875" style="141" customWidth="1"/>
    <col min="14010" max="14010" width="8.3984375" style="141" customWidth="1"/>
    <col min="14011" max="14011" width="15.3984375" style="141" customWidth="1"/>
    <col min="14012" max="14013" width="1.796875" style="141" customWidth="1"/>
    <col min="14014" max="14247" width="7.796875" style="141"/>
    <col min="14248" max="14248" width="2.3984375" style="141" customWidth="1"/>
    <col min="14249" max="14249" width="0.796875" style="141" customWidth="1"/>
    <col min="14250" max="14250" width="35" style="141" customWidth="1"/>
    <col min="14251" max="14251" width="15.3984375" style="141" customWidth="1"/>
    <col min="14252" max="14252" width="8.3984375" style="141" customWidth="1"/>
    <col min="14253" max="14253" width="1.796875" style="141" customWidth="1"/>
    <col min="14254" max="14254" width="7.796875" style="141" customWidth="1"/>
    <col min="14255" max="14255" width="8.796875" style="141" customWidth="1"/>
    <col min="14256" max="14256" width="8.3984375" style="141" customWidth="1"/>
    <col min="14257" max="14257" width="15.3984375" style="141" customWidth="1"/>
    <col min="14258" max="14258" width="1.796875" style="141" customWidth="1"/>
    <col min="14259" max="14259" width="7.796875" style="141" customWidth="1"/>
    <col min="14260" max="14260" width="8.796875" style="141" customWidth="1"/>
    <col min="14261" max="14261" width="8.3984375" style="141" customWidth="1"/>
    <col min="14262" max="14262" width="15.3984375" style="141" customWidth="1"/>
    <col min="14263" max="14263" width="1.796875" style="141" customWidth="1"/>
    <col min="14264" max="14264" width="7.796875" style="141" customWidth="1"/>
    <col min="14265" max="14265" width="8.796875" style="141" customWidth="1"/>
    <col min="14266" max="14266" width="8.3984375" style="141" customWidth="1"/>
    <col min="14267" max="14267" width="15.3984375" style="141" customWidth="1"/>
    <col min="14268" max="14269" width="1.796875" style="141" customWidth="1"/>
    <col min="14270" max="14503" width="7.796875" style="141"/>
    <col min="14504" max="14504" width="2.3984375" style="141" customWidth="1"/>
    <col min="14505" max="14505" width="0.796875" style="141" customWidth="1"/>
    <col min="14506" max="14506" width="35" style="141" customWidth="1"/>
    <col min="14507" max="14507" width="15.3984375" style="141" customWidth="1"/>
    <col min="14508" max="14508" width="8.3984375" style="141" customWidth="1"/>
    <col min="14509" max="14509" width="1.796875" style="141" customWidth="1"/>
    <col min="14510" max="14510" width="7.796875" style="141" customWidth="1"/>
    <col min="14511" max="14511" width="8.796875" style="141" customWidth="1"/>
    <col min="14512" max="14512" width="8.3984375" style="141" customWidth="1"/>
    <col min="14513" max="14513" width="15.3984375" style="141" customWidth="1"/>
    <col min="14514" max="14514" width="1.796875" style="141" customWidth="1"/>
    <col min="14515" max="14515" width="7.796875" style="141" customWidth="1"/>
    <col min="14516" max="14516" width="8.796875" style="141" customWidth="1"/>
    <col min="14517" max="14517" width="8.3984375" style="141" customWidth="1"/>
    <col min="14518" max="14518" width="15.3984375" style="141" customWidth="1"/>
    <col min="14519" max="14519" width="1.796875" style="141" customWidth="1"/>
    <col min="14520" max="14520" width="7.796875" style="141" customWidth="1"/>
    <col min="14521" max="14521" width="8.796875" style="141" customWidth="1"/>
    <col min="14522" max="14522" width="8.3984375" style="141" customWidth="1"/>
    <col min="14523" max="14523" width="15.3984375" style="141" customWidth="1"/>
    <col min="14524" max="14525" width="1.796875" style="141" customWidth="1"/>
    <col min="14526" max="14759" width="7.796875" style="141"/>
    <col min="14760" max="14760" width="2.3984375" style="141" customWidth="1"/>
    <col min="14761" max="14761" width="0.796875" style="141" customWidth="1"/>
    <col min="14762" max="14762" width="35" style="141" customWidth="1"/>
    <col min="14763" max="14763" width="15.3984375" style="141" customWidth="1"/>
    <col min="14764" max="14764" width="8.3984375" style="141" customWidth="1"/>
    <col min="14765" max="14765" width="1.796875" style="141" customWidth="1"/>
    <col min="14766" max="14766" width="7.796875" style="141" customWidth="1"/>
    <col min="14767" max="14767" width="8.796875" style="141" customWidth="1"/>
    <col min="14768" max="14768" width="8.3984375" style="141" customWidth="1"/>
    <col min="14769" max="14769" width="15.3984375" style="141" customWidth="1"/>
    <col min="14770" max="14770" width="1.796875" style="141" customWidth="1"/>
    <col min="14771" max="14771" width="7.796875" style="141" customWidth="1"/>
    <col min="14772" max="14772" width="8.796875" style="141" customWidth="1"/>
    <col min="14773" max="14773" width="8.3984375" style="141" customWidth="1"/>
    <col min="14774" max="14774" width="15.3984375" style="141" customWidth="1"/>
    <col min="14775" max="14775" width="1.796875" style="141" customWidth="1"/>
    <col min="14776" max="14776" width="7.796875" style="141" customWidth="1"/>
    <col min="14777" max="14777" width="8.796875" style="141" customWidth="1"/>
    <col min="14778" max="14778" width="8.3984375" style="141" customWidth="1"/>
    <col min="14779" max="14779" width="15.3984375" style="141" customWidth="1"/>
    <col min="14780" max="14781" width="1.796875" style="141" customWidth="1"/>
    <col min="14782" max="15015" width="7.796875" style="141"/>
    <col min="15016" max="15016" width="2.3984375" style="141" customWidth="1"/>
    <col min="15017" max="15017" width="0.796875" style="141" customWidth="1"/>
    <col min="15018" max="15018" width="35" style="141" customWidth="1"/>
    <col min="15019" max="15019" width="15.3984375" style="141" customWidth="1"/>
    <col min="15020" max="15020" width="8.3984375" style="141" customWidth="1"/>
    <col min="15021" max="15021" width="1.796875" style="141" customWidth="1"/>
    <col min="15022" max="15022" width="7.796875" style="141" customWidth="1"/>
    <col min="15023" max="15023" width="8.796875" style="141" customWidth="1"/>
    <col min="15024" max="15024" width="8.3984375" style="141" customWidth="1"/>
    <col min="15025" max="15025" width="15.3984375" style="141" customWidth="1"/>
    <col min="15026" max="15026" width="1.796875" style="141" customWidth="1"/>
    <col min="15027" max="15027" width="7.796875" style="141" customWidth="1"/>
    <col min="15028" max="15028" width="8.796875" style="141" customWidth="1"/>
    <col min="15029" max="15029" width="8.3984375" style="141" customWidth="1"/>
    <col min="15030" max="15030" width="15.3984375" style="141" customWidth="1"/>
    <col min="15031" max="15031" width="1.796875" style="141" customWidth="1"/>
    <col min="15032" max="15032" width="7.796875" style="141" customWidth="1"/>
    <col min="15033" max="15033" width="8.796875" style="141" customWidth="1"/>
    <col min="15034" max="15034" width="8.3984375" style="141" customWidth="1"/>
    <col min="15035" max="15035" width="15.3984375" style="141" customWidth="1"/>
    <col min="15036" max="15037" width="1.796875" style="141" customWidth="1"/>
    <col min="15038" max="15271" width="7.796875" style="141"/>
    <col min="15272" max="15272" width="2.3984375" style="141" customWidth="1"/>
    <col min="15273" max="15273" width="0.796875" style="141" customWidth="1"/>
    <col min="15274" max="15274" width="35" style="141" customWidth="1"/>
    <col min="15275" max="15275" width="15.3984375" style="141" customWidth="1"/>
    <col min="15276" max="15276" width="8.3984375" style="141" customWidth="1"/>
    <col min="15277" max="15277" width="1.796875" style="141" customWidth="1"/>
    <col min="15278" max="15278" width="7.796875" style="141" customWidth="1"/>
    <col min="15279" max="15279" width="8.796875" style="141" customWidth="1"/>
    <col min="15280" max="15280" width="8.3984375" style="141" customWidth="1"/>
    <col min="15281" max="15281" width="15.3984375" style="141" customWidth="1"/>
    <col min="15282" max="15282" width="1.796875" style="141" customWidth="1"/>
    <col min="15283" max="15283" width="7.796875" style="141" customWidth="1"/>
    <col min="15284" max="15284" width="8.796875" style="141" customWidth="1"/>
    <col min="15285" max="15285" width="8.3984375" style="141" customWidth="1"/>
    <col min="15286" max="15286" width="15.3984375" style="141" customWidth="1"/>
    <col min="15287" max="15287" width="1.796875" style="141" customWidth="1"/>
    <col min="15288" max="15288" width="7.796875" style="141" customWidth="1"/>
    <col min="15289" max="15289" width="8.796875" style="141" customWidth="1"/>
    <col min="15290" max="15290" width="8.3984375" style="141" customWidth="1"/>
    <col min="15291" max="15291" width="15.3984375" style="141" customWidth="1"/>
    <col min="15292" max="15293" width="1.796875" style="141" customWidth="1"/>
    <col min="15294" max="15527" width="7.796875" style="141"/>
    <col min="15528" max="15528" width="2.3984375" style="141" customWidth="1"/>
    <col min="15529" max="15529" width="0.796875" style="141" customWidth="1"/>
    <col min="15530" max="15530" width="35" style="141" customWidth="1"/>
    <col min="15531" max="15531" width="15.3984375" style="141" customWidth="1"/>
    <col min="15532" max="15532" width="8.3984375" style="141" customWidth="1"/>
    <col min="15533" max="15533" width="1.796875" style="141" customWidth="1"/>
    <col min="15534" max="15534" width="7.796875" style="141" customWidth="1"/>
    <col min="15535" max="15535" width="8.796875" style="141" customWidth="1"/>
    <col min="15536" max="15536" width="8.3984375" style="141" customWidth="1"/>
    <col min="15537" max="15537" width="15.3984375" style="141" customWidth="1"/>
    <col min="15538" max="15538" width="1.796875" style="141" customWidth="1"/>
    <col min="15539" max="15539" width="7.796875" style="141" customWidth="1"/>
    <col min="15540" max="15540" width="8.796875" style="141" customWidth="1"/>
    <col min="15541" max="15541" width="8.3984375" style="141" customWidth="1"/>
    <col min="15542" max="15542" width="15.3984375" style="141" customWidth="1"/>
    <col min="15543" max="15543" width="1.796875" style="141" customWidth="1"/>
    <col min="15544" max="15544" width="7.796875" style="141" customWidth="1"/>
    <col min="15545" max="15545" width="8.796875" style="141" customWidth="1"/>
    <col min="15546" max="15546" width="8.3984375" style="141" customWidth="1"/>
    <col min="15547" max="15547" width="15.3984375" style="141" customWidth="1"/>
    <col min="15548" max="15549" width="1.796875" style="141" customWidth="1"/>
    <col min="15550" max="15783" width="7.796875" style="141"/>
    <col min="15784" max="15784" width="2.3984375" style="141" customWidth="1"/>
    <col min="15785" max="15785" width="0.796875" style="141" customWidth="1"/>
    <col min="15786" max="15786" width="35" style="141" customWidth="1"/>
    <col min="15787" max="15787" width="15.3984375" style="141" customWidth="1"/>
    <col min="15788" max="15788" width="8.3984375" style="141" customWidth="1"/>
    <col min="15789" max="15789" width="1.796875" style="141" customWidth="1"/>
    <col min="15790" max="15790" width="7.796875" style="141" customWidth="1"/>
    <col min="15791" max="15791" width="8.796875" style="141" customWidth="1"/>
    <col min="15792" max="15792" width="8.3984375" style="141" customWidth="1"/>
    <col min="15793" max="15793" width="15.3984375" style="141" customWidth="1"/>
    <col min="15794" max="15794" width="1.796875" style="141" customWidth="1"/>
    <col min="15795" max="15795" width="7.796875" style="141" customWidth="1"/>
    <col min="15796" max="15796" width="8.796875" style="141" customWidth="1"/>
    <col min="15797" max="15797" width="8.3984375" style="141" customWidth="1"/>
    <col min="15798" max="15798" width="15.3984375" style="141" customWidth="1"/>
    <col min="15799" max="15799" width="1.796875" style="141" customWidth="1"/>
    <col min="15800" max="15800" width="7.796875" style="141" customWidth="1"/>
    <col min="15801" max="15801" width="8.796875" style="141" customWidth="1"/>
    <col min="15802" max="15802" width="8.3984375" style="141" customWidth="1"/>
    <col min="15803" max="15803" width="15.3984375" style="141" customWidth="1"/>
    <col min="15804" max="15805" width="1.796875" style="141" customWidth="1"/>
    <col min="15806" max="16384" width="7.796875" style="141"/>
  </cols>
  <sheetData>
    <row r="1" spans="1:29" ht="15.75" x14ac:dyDescent="0.25">
      <c r="A1" s="71" t="s">
        <v>26</v>
      </c>
      <c r="B1" s="137" t="s">
        <v>121</v>
      </c>
      <c r="C1" s="138"/>
      <c r="D1" s="138"/>
      <c r="E1" s="139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 t="s">
        <v>71</v>
      </c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</row>
    <row r="2" spans="1:29" ht="16.5" customHeight="1" x14ac:dyDescent="0.25">
      <c r="A2" s="278" t="s">
        <v>25</v>
      </c>
      <c r="B2" s="278"/>
      <c r="C2" s="142"/>
      <c r="D2" s="142"/>
      <c r="E2" s="143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 t="s">
        <v>29</v>
      </c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</row>
    <row r="3" spans="1:29" ht="16.5" customHeight="1" x14ac:dyDescent="0.25">
      <c r="A3" s="279">
        <f>'ExB Budg1'!C4</f>
        <v>0</v>
      </c>
      <c r="B3" s="279"/>
      <c r="C3" s="279"/>
      <c r="D3" s="279"/>
      <c r="E3" s="145"/>
      <c r="F3" s="145"/>
      <c r="G3" s="145"/>
      <c r="H3" s="145"/>
      <c r="I3" s="146"/>
      <c r="J3" s="147"/>
      <c r="K3" s="148"/>
      <c r="L3" s="146"/>
      <c r="M3" s="146"/>
      <c r="N3" s="142"/>
      <c r="O3" s="142"/>
      <c r="P3" s="149"/>
      <c r="Q3" s="149"/>
      <c r="R3" s="150"/>
      <c r="S3" s="151"/>
      <c r="T3" s="142"/>
      <c r="U3" s="149"/>
      <c r="V3" s="149"/>
      <c r="W3" s="150"/>
      <c r="X3" s="151"/>
      <c r="Y3" s="142"/>
      <c r="Z3" s="149"/>
      <c r="AA3" s="149"/>
      <c r="AB3" s="150"/>
      <c r="AC3" s="151"/>
    </row>
    <row r="4" spans="1:29" ht="16.899999999999999" customHeight="1" x14ac:dyDescent="0.25">
      <c r="A4" s="12"/>
      <c r="B4" s="12"/>
      <c r="C4" s="12"/>
      <c r="D4" s="12"/>
      <c r="E4" s="152"/>
      <c r="F4" s="276" t="str">
        <f>'ExB Budg1'!C7</f>
        <v>Primary Prevention for Youth</v>
      </c>
      <c r="G4" s="277"/>
      <c r="H4" s="277"/>
      <c r="I4" s="277"/>
      <c r="J4" s="152"/>
      <c r="K4" s="276">
        <f>'ExB Budg1'!D7</f>
        <v>0</v>
      </c>
      <c r="L4" s="277"/>
      <c r="M4" s="277"/>
      <c r="N4" s="277"/>
      <c r="O4" s="152"/>
      <c r="P4" s="276">
        <f>'ExB Budg1'!E7</f>
        <v>0</v>
      </c>
      <c r="Q4" s="277"/>
      <c r="R4" s="277"/>
      <c r="S4" s="277"/>
      <c r="T4" s="152"/>
      <c r="U4" s="276">
        <f>'ExB Budg1'!F7</f>
        <v>0</v>
      </c>
      <c r="V4" s="277"/>
      <c r="W4" s="277"/>
      <c r="X4" s="277"/>
      <c r="Y4" s="152"/>
      <c r="Z4" s="276">
        <f>'ExB Budg1'!G7</f>
        <v>0</v>
      </c>
      <c r="AA4" s="277"/>
      <c r="AB4" s="277"/>
      <c r="AC4" s="277"/>
    </row>
    <row r="5" spans="1:29" ht="32.25" customHeight="1" thickBot="1" x14ac:dyDescent="0.25">
      <c r="A5" s="284" t="s">
        <v>153</v>
      </c>
      <c r="B5" s="285"/>
      <c r="C5" s="153" t="s">
        <v>11</v>
      </c>
      <c r="D5" s="154" t="s">
        <v>28</v>
      </c>
      <c r="E5" s="155"/>
      <c r="F5" s="156" t="s">
        <v>12</v>
      </c>
      <c r="G5" s="157" t="s">
        <v>13</v>
      </c>
      <c r="H5" s="157" t="s">
        <v>14</v>
      </c>
      <c r="I5" s="156" t="s">
        <v>15</v>
      </c>
      <c r="J5" s="155"/>
      <c r="K5" s="156" t="s">
        <v>12</v>
      </c>
      <c r="L5" s="157" t="s">
        <v>13</v>
      </c>
      <c r="M5" s="157" t="s">
        <v>14</v>
      </c>
      <c r="N5" s="156" t="s">
        <v>15</v>
      </c>
      <c r="O5" s="155"/>
      <c r="P5" s="156" t="s">
        <v>12</v>
      </c>
      <c r="Q5" s="157" t="s">
        <v>13</v>
      </c>
      <c r="R5" s="157" t="s">
        <v>14</v>
      </c>
      <c r="S5" s="156" t="s">
        <v>15</v>
      </c>
      <c r="T5" s="155"/>
      <c r="U5" s="156" t="s">
        <v>12</v>
      </c>
      <c r="V5" s="157" t="s">
        <v>13</v>
      </c>
      <c r="W5" s="157" t="s">
        <v>14</v>
      </c>
      <c r="X5" s="156" t="s">
        <v>15</v>
      </c>
      <c r="Y5" s="155"/>
      <c r="Z5" s="156" t="s">
        <v>12</v>
      </c>
      <c r="AA5" s="157" t="s">
        <v>13</v>
      </c>
      <c r="AB5" s="157" t="s">
        <v>14</v>
      </c>
      <c r="AC5" s="156" t="s">
        <v>15</v>
      </c>
    </row>
    <row r="6" spans="1:29" ht="15.75" thickTop="1" x14ac:dyDescent="0.2">
      <c r="A6" s="286"/>
      <c r="B6" s="287"/>
      <c r="C6" s="18"/>
      <c r="D6" s="158">
        <f>IF(C6=0,0,SUM(H6+M6+R6+W6+AB6))</f>
        <v>0</v>
      </c>
      <c r="E6" s="159"/>
      <c r="F6" s="17"/>
      <c r="G6" s="15"/>
      <c r="H6" s="14">
        <f>IF(C6=0,0,IF(I6=0,0,I6/((C6/12)*G6)))</f>
        <v>0</v>
      </c>
      <c r="I6" s="19"/>
      <c r="J6" s="159"/>
      <c r="K6" s="17"/>
      <c r="L6" s="15"/>
      <c r="M6" s="14">
        <f t="shared" ref="M6:M61" si="0">IF(C6=0,0,IF(N6=0,0,N6/((C6/12)*L6)))</f>
        <v>0</v>
      </c>
      <c r="N6" s="19"/>
      <c r="O6" s="159"/>
      <c r="P6" s="17"/>
      <c r="Q6" s="15"/>
      <c r="R6" s="14">
        <f>IF(C6=0,0,IF(S6=0,0,S6/((C6/12)*Q6)))</f>
        <v>0</v>
      </c>
      <c r="S6" s="19"/>
      <c r="T6" s="159"/>
      <c r="U6" s="17"/>
      <c r="V6" s="15"/>
      <c r="W6" s="14">
        <f>IF(C6=0,0,IF(X6=0,0,X6/((C6/12)*V6)))</f>
        <v>0</v>
      </c>
      <c r="X6" s="19"/>
      <c r="Y6" s="159"/>
      <c r="Z6" s="17"/>
      <c r="AA6" s="15"/>
      <c r="AB6" s="14">
        <f>IF(C6=0,0,IF(AC6=0,0,AC6/((C6/12)*AA6)))</f>
        <v>0</v>
      </c>
      <c r="AC6" s="19"/>
    </row>
    <row r="7" spans="1:29" x14ac:dyDescent="0.2">
      <c r="A7" s="288"/>
      <c r="B7" s="289"/>
      <c r="C7" s="18"/>
      <c r="D7" s="160">
        <f t="shared" ref="D7:D61" si="1">IF(C7=0,0,SUM(H7+M7+R7+W7+AB7))</f>
        <v>0</v>
      </c>
      <c r="E7" s="159"/>
      <c r="F7" s="17"/>
      <c r="G7" s="15"/>
      <c r="H7" s="14">
        <f t="shared" ref="H7:H61" si="2">IF(C7=0,0,IF(I7=0,0,I7/((C7/12)*G7)))</f>
        <v>0</v>
      </c>
      <c r="I7" s="19"/>
      <c r="J7" s="159"/>
      <c r="K7" s="17"/>
      <c r="L7" s="15"/>
      <c r="M7" s="14">
        <f t="shared" si="0"/>
        <v>0</v>
      </c>
      <c r="N7" s="19"/>
      <c r="O7" s="159"/>
      <c r="P7" s="17"/>
      <c r="Q7" s="15"/>
      <c r="R7" s="14">
        <f t="shared" ref="R7:R61" si="3">IF(C7=0,0,IF(S7=0,0,S7/((C7/12)*Q7)))</f>
        <v>0</v>
      </c>
      <c r="S7" s="19"/>
      <c r="T7" s="159"/>
      <c r="U7" s="17"/>
      <c r="V7" s="15"/>
      <c r="W7" s="14">
        <f t="shared" ref="W7:W61" si="4">IF(C7=0,0,IF(X7=0,0,X7/((C7/12)*V7)))</f>
        <v>0</v>
      </c>
      <c r="X7" s="19"/>
      <c r="Y7" s="159"/>
      <c r="Z7" s="17"/>
      <c r="AA7" s="15"/>
      <c r="AB7" s="14">
        <f t="shared" ref="AB7:AB61" si="5">IF(C7=0,0,IF(AC7=0,0,AC7/((C7/12)*AA7)))</f>
        <v>0</v>
      </c>
      <c r="AC7" s="19"/>
    </row>
    <row r="8" spans="1:29" x14ac:dyDescent="0.2">
      <c r="A8" s="288"/>
      <c r="B8" s="289"/>
      <c r="C8" s="18"/>
      <c r="D8" s="160">
        <f t="shared" si="1"/>
        <v>0</v>
      </c>
      <c r="E8" s="159"/>
      <c r="F8" s="17"/>
      <c r="G8" s="15"/>
      <c r="H8" s="14">
        <f t="shared" si="2"/>
        <v>0</v>
      </c>
      <c r="I8" s="19"/>
      <c r="J8" s="159"/>
      <c r="K8" s="17"/>
      <c r="L8" s="15"/>
      <c r="M8" s="14">
        <f t="shared" si="0"/>
        <v>0</v>
      </c>
      <c r="N8" s="19"/>
      <c r="O8" s="159"/>
      <c r="P8" s="17"/>
      <c r="Q8" s="15"/>
      <c r="R8" s="14">
        <f t="shared" si="3"/>
        <v>0</v>
      </c>
      <c r="S8" s="19"/>
      <c r="T8" s="159"/>
      <c r="U8" s="17"/>
      <c r="V8" s="15"/>
      <c r="W8" s="14">
        <f t="shared" si="4"/>
        <v>0</v>
      </c>
      <c r="X8" s="19"/>
      <c r="Y8" s="159"/>
      <c r="Z8" s="17"/>
      <c r="AA8" s="15"/>
      <c r="AB8" s="14">
        <f t="shared" si="5"/>
        <v>0</v>
      </c>
      <c r="AC8" s="19"/>
    </row>
    <row r="9" spans="1:29" x14ac:dyDescent="0.2">
      <c r="A9" s="288"/>
      <c r="B9" s="289"/>
      <c r="C9" s="18"/>
      <c r="D9" s="160">
        <f t="shared" si="1"/>
        <v>0</v>
      </c>
      <c r="E9" s="159"/>
      <c r="F9" s="17"/>
      <c r="G9" s="15"/>
      <c r="H9" s="14">
        <f t="shared" si="2"/>
        <v>0</v>
      </c>
      <c r="I9" s="19"/>
      <c r="J9" s="159"/>
      <c r="K9" s="17"/>
      <c r="L9" s="15"/>
      <c r="M9" s="14">
        <f t="shared" si="0"/>
        <v>0</v>
      </c>
      <c r="N9" s="19"/>
      <c r="O9" s="159"/>
      <c r="P9" s="17"/>
      <c r="Q9" s="15"/>
      <c r="R9" s="14">
        <f t="shared" si="3"/>
        <v>0</v>
      </c>
      <c r="S9" s="19"/>
      <c r="T9" s="159"/>
      <c r="U9" s="17"/>
      <c r="V9" s="15"/>
      <c r="W9" s="14">
        <f t="shared" si="4"/>
        <v>0</v>
      </c>
      <c r="X9" s="19"/>
      <c r="Y9" s="159"/>
      <c r="Z9" s="17"/>
      <c r="AA9" s="15"/>
      <c r="AB9" s="14">
        <f t="shared" si="5"/>
        <v>0</v>
      </c>
      <c r="AC9" s="19"/>
    </row>
    <row r="10" spans="1:29" x14ac:dyDescent="0.2">
      <c r="A10" s="288"/>
      <c r="B10" s="289"/>
      <c r="C10" s="18"/>
      <c r="D10" s="160">
        <f t="shared" si="1"/>
        <v>0</v>
      </c>
      <c r="E10" s="159"/>
      <c r="F10" s="17"/>
      <c r="G10" s="15"/>
      <c r="H10" s="14">
        <f t="shared" si="2"/>
        <v>0</v>
      </c>
      <c r="I10" s="19"/>
      <c r="J10" s="159"/>
      <c r="K10" s="17"/>
      <c r="L10" s="15"/>
      <c r="M10" s="14">
        <f t="shared" si="0"/>
        <v>0</v>
      </c>
      <c r="N10" s="19"/>
      <c r="O10" s="159"/>
      <c r="P10" s="17"/>
      <c r="Q10" s="15"/>
      <c r="R10" s="14">
        <f t="shared" si="3"/>
        <v>0</v>
      </c>
      <c r="S10" s="19"/>
      <c r="T10" s="159"/>
      <c r="U10" s="17"/>
      <c r="V10" s="15"/>
      <c r="W10" s="14">
        <f t="shared" si="4"/>
        <v>0</v>
      </c>
      <c r="X10" s="19"/>
      <c r="Y10" s="159"/>
      <c r="Z10" s="17"/>
      <c r="AA10" s="15"/>
      <c r="AB10" s="14">
        <f t="shared" si="5"/>
        <v>0</v>
      </c>
      <c r="AC10" s="19"/>
    </row>
    <row r="11" spans="1:29" x14ac:dyDescent="0.2">
      <c r="A11" s="288"/>
      <c r="B11" s="289"/>
      <c r="C11" s="18"/>
      <c r="D11" s="160">
        <f t="shared" si="1"/>
        <v>0</v>
      </c>
      <c r="E11" s="159"/>
      <c r="F11" s="17"/>
      <c r="G11" s="15"/>
      <c r="H11" s="14">
        <f t="shared" si="2"/>
        <v>0</v>
      </c>
      <c r="I11" s="19"/>
      <c r="J11" s="159"/>
      <c r="K11" s="17"/>
      <c r="L11" s="15"/>
      <c r="M11" s="14">
        <f t="shared" si="0"/>
        <v>0</v>
      </c>
      <c r="N11" s="19"/>
      <c r="O11" s="159"/>
      <c r="P11" s="17"/>
      <c r="Q11" s="15"/>
      <c r="R11" s="14">
        <f t="shared" si="3"/>
        <v>0</v>
      </c>
      <c r="S11" s="19"/>
      <c r="T11" s="159"/>
      <c r="U11" s="17"/>
      <c r="V11" s="15"/>
      <c r="W11" s="14">
        <f t="shared" si="4"/>
        <v>0</v>
      </c>
      <c r="X11" s="19"/>
      <c r="Y11" s="159"/>
      <c r="Z11" s="17"/>
      <c r="AA11" s="15"/>
      <c r="AB11" s="14">
        <f t="shared" si="5"/>
        <v>0</v>
      </c>
      <c r="AC11" s="19"/>
    </row>
    <row r="12" spans="1:29" x14ac:dyDescent="0.2">
      <c r="A12" s="288"/>
      <c r="B12" s="289"/>
      <c r="C12" s="18"/>
      <c r="D12" s="160">
        <f t="shared" si="1"/>
        <v>0</v>
      </c>
      <c r="E12" s="159"/>
      <c r="F12" s="17"/>
      <c r="G12" s="15"/>
      <c r="H12" s="14">
        <f t="shared" si="2"/>
        <v>0</v>
      </c>
      <c r="I12" s="19"/>
      <c r="J12" s="159"/>
      <c r="K12" s="17"/>
      <c r="L12" s="15"/>
      <c r="M12" s="14">
        <f t="shared" si="0"/>
        <v>0</v>
      </c>
      <c r="N12" s="19"/>
      <c r="O12" s="159"/>
      <c r="P12" s="17"/>
      <c r="Q12" s="15"/>
      <c r="R12" s="14">
        <f t="shared" si="3"/>
        <v>0</v>
      </c>
      <c r="S12" s="19"/>
      <c r="T12" s="159"/>
      <c r="U12" s="17"/>
      <c r="V12" s="15"/>
      <c r="W12" s="14">
        <f t="shared" si="4"/>
        <v>0</v>
      </c>
      <c r="X12" s="19"/>
      <c r="Y12" s="159"/>
      <c r="Z12" s="17"/>
      <c r="AA12" s="15"/>
      <c r="AB12" s="14">
        <f t="shared" si="5"/>
        <v>0</v>
      </c>
      <c r="AC12" s="19"/>
    </row>
    <row r="13" spans="1:29" x14ac:dyDescent="0.2">
      <c r="A13" s="288"/>
      <c r="B13" s="289"/>
      <c r="C13" s="18"/>
      <c r="D13" s="160">
        <f t="shared" si="1"/>
        <v>0</v>
      </c>
      <c r="E13" s="159"/>
      <c r="F13" s="17"/>
      <c r="G13" s="15"/>
      <c r="H13" s="14">
        <f t="shared" si="2"/>
        <v>0</v>
      </c>
      <c r="I13" s="19"/>
      <c r="J13" s="159"/>
      <c r="K13" s="17"/>
      <c r="L13" s="15"/>
      <c r="M13" s="14">
        <f t="shared" si="0"/>
        <v>0</v>
      </c>
      <c r="N13" s="19"/>
      <c r="O13" s="159"/>
      <c r="P13" s="17"/>
      <c r="Q13" s="15"/>
      <c r="R13" s="14">
        <f t="shared" si="3"/>
        <v>0</v>
      </c>
      <c r="S13" s="19"/>
      <c r="T13" s="159"/>
      <c r="U13" s="17"/>
      <c r="V13" s="15"/>
      <c r="W13" s="14">
        <f t="shared" si="4"/>
        <v>0</v>
      </c>
      <c r="X13" s="19"/>
      <c r="Y13" s="159"/>
      <c r="Z13" s="17"/>
      <c r="AA13" s="15"/>
      <c r="AB13" s="14">
        <f t="shared" si="5"/>
        <v>0</v>
      </c>
      <c r="AC13" s="19"/>
    </row>
    <row r="14" spans="1:29" x14ac:dyDescent="0.2">
      <c r="A14" s="288"/>
      <c r="B14" s="289"/>
      <c r="C14" s="18"/>
      <c r="D14" s="160">
        <f t="shared" si="1"/>
        <v>0</v>
      </c>
      <c r="E14" s="159"/>
      <c r="F14" s="17"/>
      <c r="G14" s="15"/>
      <c r="H14" s="14">
        <f t="shared" si="2"/>
        <v>0</v>
      </c>
      <c r="I14" s="19"/>
      <c r="J14" s="159"/>
      <c r="K14" s="17"/>
      <c r="L14" s="15"/>
      <c r="M14" s="14">
        <f t="shared" si="0"/>
        <v>0</v>
      </c>
      <c r="N14" s="19"/>
      <c r="O14" s="159"/>
      <c r="P14" s="17"/>
      <c r="Q14" s="15"/>
      <c r="R14" s="14">
        <f t="shared" si="3"/>
        <v>0</v>
      </c>
      <c r="S14" s="19"/>
      <c r="T14" s="159"/>
      <c r="U14" s="17"/>
      <c r="V14" s="15"/>
      <c r="W14" s="14">
        <f t="shared" si="4"/>
        <v>0</v>
      </c>
      <c r="X14" s="19"/>
      <c r="Y14" s="159"/>
      <c r="Z14" s="17"/>
      <c r="AA14" s="15"/>
      <c r="AB14" s="14">
        <f t="shared" si="5"/>
        <v>0</v>
      </c>
      <c r="AC14" s="19"/>
    </row>
    <row r="15" spans="1:29" x14ac:dyDescent="0.2">
      <c r="A15" s="288"/>
      <c r="B15" s="289"/>
      <c r="C15" s="18"/>
      <c r="D15" s="160">
        <f t="shared" si="1"/>
        <v>0</v>
      </c>
      <c r="E15" s="159"/>
      <c r="F15" s="17"/>
      <c r="G15" s="15"/>
      <c r="H15" s="14">
        <f t="shared" si="2"/>
        <v>0</v>
      </c>
      <c r="I15" s="19"/>
      <c r="J15" s="159"/>
      <c r="K15" s="17"/>
      <c r="L15" s="15"/>
      <c r="M15" s="14">
        <f t="shared" si="0"/>
        <v>0</v>
      </c>
      <c r="N15" s="19"/>
      <c r="O15" s="159"/>
      <c r="P15" s="17"/>
      <c r="Q15" s="15"/>
      <c r="R15" s="14">
        <f t="shared" si="3"/>
        <v>0</v>
      </c>
      <c r="S15" s="19"/>
      <c r="T15" s="159"/>
      <c r="U15" s="17"/>
      <c r="V15" s="15"/>
      <c r="W15" s="14">
        <f t="shared" si="4"/>
        <v>0</v>
      </c>
      <c r="X15" s="19"/>
      <c r="Y15" s="159"/>
      <c r="Z15" s="17"/>
      <c r="AA15" s="15"/>
      <c r="AB15" s="14">
        <f t="shared" si="5"/>
        <v>0</v>
      </c>
      <c r="AC15" s="19"/>
    </row>
    <row r="16" spans="1:29" x14ac:dyDescent="0.2">
      <c r="A16" s="288"/>
      <c r="B16" s="289"/>
      <c r="C16" s="18"/>
      <c r="D16" s="160">
        <f t="shared" si="1"/>
        <v>0</v>
      </c>
      <c r="E16" s="159"/>
      <c r="F16" s="17"/>
      <c r="G16" s="15"/>
      <c r="H16" s="14">
        <f t="shared" si="2"/>
        <v>0</v>
      </c>
      <c r="I16" s="19"/>
      <c r="J16" s="159"/>
      <c r="K16" s="17"/>
      <c r="L16" s="15"/>
      <c r="M16" s="14">
        <f t="shared" si="0"/>
        <v>0</v>
      </c>
      <c r="N16" s="19"/>
      <c r="O16" s="159"/>
      <c r="P16" s="17"/>
      <c r="Q16" s="15"/>
      <c r="R16" s="14">
        <f t="shared" si="3"/>
        <v>0</v>
      </c>
      <c r="S16" s="19"/>
      <c r="T16" s="159"/>
      <c r="U16" s="17"/>
      <c r="V16" s="15"/>
      <c r="W16" s="14">
        <f t="shared" si="4"/>
        <v>0</v>
      </c>
      <c r="X16" s="19"/>
      <c r="Y16" s="159"/>
      <c r="Z16" s="17"/>
      <c r="AA16" s="15"/>
      <c r="AB16" s="14">
        <f t="shared" si="5"/>
        <v>0</v>
      </c>
      <c r="AC16" s="19"/>
    </row>
    <row r="17" spans="1:29" x14ac:dyDescent="0.2">
      <c r="A17" s="288"/>
      <c r="B17" s="289"/>
      <c r="C17" s="18"/>
      <c r="D17" s="160">
        <f t="shared" si="1"/>
        <v>0</v>
      </c>
      <c r="E17" s="159"/>
      <c r="F17" s="17"/>
      <c r="G17" s="15"/>
      <c r="H17" s="14">
        <f t="shared" si="2"/>
        <v>0</v>
      </c>
      <c r="I17" s="19"/>
      <c r="J17" s="159"/>
      <c r="K17" s="17"/>
      <c r="L17" s="15"/>
      <c r="M17" s="14">
        <f t="shared" si="0"/>
        <v>0</v>
      </c>
      <c r="N17" s="19"/>
      <c r="O17" s="159"/>
      <c r="P17" s="17"/>
      <c r="Q17" s="15"/>
      <c r="R17" s="14">
        <f t="shared" si="3"/>
        <v>0</v>
      </c>
      <c r="S17" s="19"/>
      <c r="T17" s="159"/>
      <c r="U17" s="17"/>
      <c r="V17" s="15"/>
      <c r="W17" s="14">
        <f t="shared" si="4"/>
        <v>0</v>
      </c>
      <c r="X17" s="19"/>
      <c r="Y17" s="159"/>
      <c r="Z17" s="17"/>
      <c r="AA17" s="15"/>
      <c r="AB17" s="14">
        <f t="shared" si="5"/>
        <v>0</v>
      </c>
      <c r="AC17" s="19"/>
    </row>
    <row r="18" spans="1:29" x14ac:dyDescent="0.2">
      <c r="A18" s="288"/>
      <c r="B18" s="289"/>
      <c r="C18" s="18"/>
      <c r="D18" s="160">
        <f t="shared" si="1"/>
        <v>0</v>
      </c>
      <c r="E18" s="159"/>
      <c r="F18" s="17"/>
      <c r="G18" s="15"/>
      <c r="H18" s="14">
        <f t="shared" si="2"/>
        <v>0</v>
      </c>
      <c r="I18" s="19"/>
      <c r="J18" s="159"/>
      <c r="K18" s="17"/>
      <c r="L18" s="15"/>
      <c r="M18" s="14">
        <f t="shared" si="0"/>
        <v>0</v>
      </c>
      <c r="N18" s="19"/>
      <c r="O18" s="159"/>
      <c r="P18" s="17"/>
      <c r="Q18" s="15"/>
      <c r="R18" s="14">
        <f t="shared" si="3"/>
        <v>0</v>
      </c>
      <c r="S18" s="19"/>
      <c r="T18" s="159"/>
      <c r="U18" s="17"/>
      <c r="V18" s="15"/>
      <c r="W18" s="14">
        <f t="shared" si="4"/>
        <v>0</v>
      </c>
      <c r="X18" s="19"/>
      <c r="Y18" s="159"/>
      <c r="Z18" s="17"/>
      <c r="AA18" s="15"/>
      <c r="AB18" s="14">
        <f t="shared" si="5"/>
        <v>0</v>
      </c>
      <c r="AC18" s="19"/>
    </row>
    <row r="19" spans="1:29" x14ac:dyDescent="0.2">
      <c r="A19" s="288"/>
      <c r="B19" s="289"/>
      <c r="C19" s="18"/>
      <c r="D19" s="160">
        <f t="shared" si="1"/>
        <v>0</v>
      </c>
      <c r="E19" s="159"/>
      <c r="F19" s="17"/>
      <c r="G19" s="15"/>
      <c r="H19" s="14">
        <f t="shared" si="2"/>
        <v>0</v>
      </c>
      <c r="I19" s="19"/>
      <c r="J19" s="159"/>
      <c r="K19" s="17"/>
      <c r="L19" s="15"/>
      <c r="M19" s="14">
        <f t="shared" si="0"/>
        <v>0</v>
      </c>
      <c r="N19" s="19"/>
      <c r="O19" s="159"/>
      <c r="P19" s="17"/>
      <c r="Q19" s="15"/>
      <c r="R19" s="14">
        <f t="shared" si="3"/>
        <v>0</v>
      </c>
      <c r="S19" s="19"/>
      <c r="T19" s="159"/>
      <c r="U19" s="17"/>
      <c r="V19" s="15"/>
      <c r="W19" s="14">
        <f t="shared" si="4"/>
        <v>0</v>
      </c>
      <c r="X19" s="19"/>
      <c r="Y19" s="159"/>
      <c r="Z19" s="17"/>
      <c r="AA19" s="15"/>
      <c r="AB19" s="14">
        <f t="shared" si="5"/>
        <v>0</v>
      </c>
      <c r="AC19" s="19"/>
    </row>
    <row r="20" spans="1:29" x14ac:dyDescent="0.2">
      <c r="A20" s="288"/>
      <c r="B20" s="289"/>
      <c r="C20" s="18"/>
      <c r="D20" s="160">
        <f t="shared" si="1"/>
        <v>0</v>
      </c>
      <c r="E20" s="159"/>
      <c r="F20" s="17"/>
      <c r="G20" s="15"/>
      <c r="H20" s="14">
        <f t="shared" si="2"/>
        <v>0</v>
      </c>
      <c r="I20" s="19"/>
      <c r="J20" s="159"/>
      <c r="K20" s="17"/>
      <c r="L20" s="15"/>
      <c r="M20" s="14">
        <f t="shared" si="0"/>
        <v>0</v>
      </c>
      <c r="N20" s="19"/>
      <c r="O20" s="159"/>
      <c r="P20" s="17"/>
      <c r="Q20" s="15"/>
      <c r="R20" s="14">
        <f t="shared" si="3"/>
        <v>0</v>
      </c>
      <c r="S20" s="19"/>
      <c r="T20" s="159"/>
      <c r="U20" s="17"/>
      <c r="V20" s="15"/>
      <c r="W20" s="14">
        <f t="shared" si="4"/>
        <v>0</v>
      </c>
      <c r="X20" s="19"/>
      <c r="Y20" s="159"/>
      <c r="Z20" s="17"/>
      <c r="AA20" s="15"/>
      <c r="AB20" s="14">
        <f t="shared" si="5"/>
        <v>0</v>
      </c>
      <c r="AC20" s="19"/>
    </row>
    <row r="21" spans="1:29" x14ac:dyDescent="0.2">
      <c r="A21" s="288"/>
      <c r="B21" s="289"/>
      <c r="C21" s="18"/>
      <c r="D21" s="160">
        <f t="shared" si="1"/>
        <v>0</v>
      </c>
      <c r="E21" s="159"/>
      <c r="F21" s="17"/>
      <c r="G21" s="15"/>
      <c r="H21" s="14">
        <f t="shared" si="2"/>
        <v>0</v>
      </c>
      <c r="I21" s="19"/>
      <c r="J21" s="159"/>
      <c r="K21" s="17"/>
      <c r="L21" s="15"/>
      <c r="M21" s="14">
        <f t="shared" si="0"/>
        <v>0</v>
      </c>
      <c r="N21" s="19"/>
      <c r="O21" s="159"/>
      <c r="P21" s="17"/>
      <c r="Q21" s="15"/>
      <c r="R21" s="14">
        <f t="shared" si="3"/>
        <v>0</v>
      </c>
      <c r="S21" s="19"/>
      <c r="T21" s="159"/>
      <c r="U21" s="17"/>
      <c r="V21" s="15"/>
      <c r="W21" s="14">
        <f t="shared" si="4"/>
        <v>0</v>
      </c>
      <c r="X21" s="19"/>
      <c r="Y21" s="159"/>
      <c r="Z21" s="17"/>
      <c r="AA21" s="15"/>
      <c r="AB21" s="14">
        <f t="shared" si="5"/>
        <v>0</v>
      </c>
      <c r="AC21" s="19"/>
    </row>
    <row r="22" spans="1:29" x14ac:dyDescent="0.2">
      <c r="A22" s="288"/>
      <c r="B22" s="289"/>
      <c r="C22" s="18"/>
      <c r="D22" s="160">
        <f t="shared" si="1"/>
        <v>0</v>
      </c>
      <c r="E22" s="159"/>
      <c r="F22" s="17"/>
      <c r="G22" s="15"/>
      <c r="H22" s="14">
        <f t="shared" si="2"/>
        <v>0</v>
      </c>
      <c r="I22" s="19"/>
      <c r="J22" s="159"/>
      <c r="K22" s="17"/>
      <c r="L22" s="15"/>
      <c r="M22" s="14">
        <f t="shared" si="0"/>
        <v>0</v>
      </c>
      <c r="N22" s="19"/>
      <c r="O22" s="159"/>
      <c r="P22" s="17"/>
      <c r="Q22" s="15"/>
      <c r="R22" s="14">
        <f t="shared" si="3"/>
        <v>0</v>
      </c>
      <c r="S22" s="19"/>
      <c r="T22" s="159"/>
      <c r="U22" s="17"/>
      <c r="V22" s="15"/>
      <c r="W22" s="14">
        <f t="shared" si="4"/>
        <v>0</v>
      </c>
      <c r="X22" s="19"/>
      <c r="Y22" s="159"/>
      <c r="Z22" s="17"/>
      <c r="AA22" s="15"/>
      <c r="AB22" s="14">
        <f t="shared" si="5"/>
        <v>0</v>
      </c>
      <c r="AC22" s="19"/>
    </row>
    <row r="23" spans="1:29" x14ac:dyDescent="0.2">
      <c r="A23" s="288"/>
      <c r="B23" s="289"/>
      <c r="C23" s="18"/>
      <c r="D23" s="160">
        <f t="shared" si="1"/>
        <v>0</v>
      </c>
      <c r="E23" s="159"/>
      <c r="F23" s="17"/>
      <c r="G23" s="15"/>
      <c r="H23" s="14">
        <f t="shared" si="2"/>
        <v>0</v>
      </c>
      <c r="I23" s="19"/>
      <c r="J23" s="159"/>
      <c r="K23" s="17"/>
      <c r="L23" s="15"/>
      <c r="M23" s="14">
        <f t="shared" si="0"/>
        <v>0</v>
      </c>
      <c r="N23" s="19"/>
      <c r="O23" s="159"/>
      <c r="P23" s="17"/>
      <c r="Q23" s="15"/>
      <c r="R23" s="14">
        <f t="shared" si="3"/>
        <v>0</v>
      </c>
      <c r="S23" s="19"/>
      <c r="T23" s="159"/>
      <c r="U23" s="17"/>
      <c r="V23" s="15"/>
      <c r="W23" s="14">
        <f t="shared" si="4"/>
        <v>0</v>
      </c>
      <c r="X23" s="19"/>
      <c r="Y23" s="159"/>
      <c r="Z23" s="17"/>
      <c r="AA23" s="15"/>
      <c r="AB23" s="14">
        <f t="shared" si="5"/>
        <v>0</v>
      </c>
      <c r="AC23" s="19"/>
    </row>
    <row r="24" spans="1:29" x14ac:dyDescent="0.2">
      <c r="A24" s="288"/>
      <c r="B24" s="289"/>
      <c r="C24" s="18"/>
      <c r="D24" s="160">
        <f t="shared" si="1"/>
        <v>0</v>
      </c>
      <c r="E24" s="159"/>
      <c r="F24" s="17"/>
      <c r="G24" s="15"/>
      <c r="H24" s="14">
        <f t="shared" si="2"/>
        <v>0</v>
      </c>
      <c r="I24" s="19"/>
      <c r="J24" s="159"/>
      <c r="K24" s="17"/>
      <c r="L24" s="15"/>
      <c r="M24" s="14">
        <f t="shared" si="0"/>
        <v>0</v>
      </c>
      <c r="N24" s="19"/>
      <c r="O24" s="159"/>
      <c r="P24" s="17"/>
      <c r="Q24" s="15"/>
      <c r="R24" s="14">
        <f t="shared" si="3"/>
        <v>0</v>
      </c>
      <c r="S24" s="19"/>
      <c r="T24" s="159"/>
      <c r="U24" s="17"/>
      <c r="V24" s="15"/>
      <c r="W24" s="14">
        <f t="shared" si="4"/>
        <v>0</v>
      </c>
      <c r="X24" s="19"/>
      <c r="Y24" s="159"/>
      <c r="Z24" s="17"/>
      <c r="AA24" s="15"/>
      <c r="AB24" s="14">
        <f t="shared" si="5"/>
        <v>0</v>
      </c>
      <c r="AC24" s="19"/>
    </row>
    <row r="25" spans="1:29" x14ac:dyDescent="0.2">
      <c r="A25" s="288"/>
      <c r="B25" s="289"/>
      <c r="C25" s="18"/>
      <c r="D25" s="160">
        <f t="shared" si="1"/>
        <v>0</v>
      </c>
      <c r="E25" s="159"/>
      <c r="F25" s="17"/>
      <c r="G25" s="15"/>
      <c r="H25" s="14">
        <f t="shared" si="2"/>
        <v>0</v>
      </c>
      <c r="I25" s="19"/>
      <c r="J25" s="159"/>
      <c r="K25" s="17"/>
      <c r="L25" s="15"/>
      <c r="M25" s="14">
        <f t="shared" si="0"/>
        <v>0</v>
      </c>
      <c r="N25" s="19"/>
      <c r="O25" s="159"/>
      <c r="P25" s="17"/>
      <c r="Q25" s="15"/>
      <c r="R25" s="14">
        <f t="shared" si="3"/>
        <v>0</v>
      </c>
      <c r="S25" s="19"/>
      <c r="T25" s="159"/>
      <c r="U25" s="17"/>
      <c r="V25" s="15"/>
      <c r="W25" s="14">
        <f t="shared" si="4"/>
        <v>0</v>
      </c>
      <c r="X25" s="19"/>
      <c r="Y25" s="159"/>
      <c r="Z25" s="17"/>
      <c r="AA25" s="15"/>
      <c r="AB25" s="14">
        <f t="shared" si="5"/>
        <v>0</v>
      </c>
      <c r="AC25" s="19"/>
    </row>
    <row r="26" spans="1:29" x14ac:dyDescent="0.2">
      <c r="A26" s="288"/>
      <c r="B26" s="289"/>
      <c r="C26" s="18"/>
      <c r="D26" s="160">
        <f t="shared" si="1"/>
        <v>0</v>
      </c>
      <c r="E26" s="159"/>
      <c r="F26" s="17"/>
      <c r="G26" s="15"/>
      <c r="H26" s="14">
        <f t="shared" si="2"/>
        <v>0</v>
      </c>
      <c r="I26" s="19"/>
      <c r="J26" s="159"/>
      <c r="K26" s="17"/>
      <c r="L26" s="15"/>
      <c r="M26" s="14">
        <f t="shared" si="0"/>
        <v>0</v>
      </c>
      <c r="N26" s="19"/>
      <c r="O26" s="159"/>
      <c r="P26" s="17"/>
      <c r="Q26" s="15"/>
      <c r="R26" s="14">
        <f t="shared" si="3"/>
        <v>0</v>
      </c>
      <c r="S26" s="19"/>
      <c r="T26" s="159"/>
      <c r="U26" s="17"/>
      <c r="V26" s="15"/>
      <c r="W26" s="14">
        <f t="shared" si="4"/>
        <v>0</v>
      </c>
      <c r="X26" s="19"/>
      <c r="Y26" s="159"/>
      <c r="Z26" s="17"/>
      <c r="AA26" s="15"/>
      <c r="AB26" s="14">
        <f t="shared" si="5"/>
        <v>0</v>
      </c>
      <c r="AC26" s="19"/>
    </row>
    <row r="27" spans="1:29" x14ac:dyDescent="0.2">
      <c r="A27" s="288"/>
      <c r="B27" s="289"/>
      <c r="C27" s="18"/>
      <c r="D27" s="160">
        <f t="shared" si="1"/>
        <v>0</v>
      </c>
      <c r="E27" s="159"/>
      <c r="F27" s="17"/>
      <c r="G27" s="15"/>
      <c r="H27" s="14">
        <f t="shared" si="2"/>
        <v>0</v>
      </c>
      <c r="I27" s="19"/>
      <c r="J27" s="159"/>
      <c r="K27" s="17"/>
      <c r="L27" s="15"/>
      <c r="M27" s="14">
        <f t="shared" si="0"/>
        <v>0</v>
      </c>
      <c r="N27" s="19"/>
      <c r="O27" s="159"/>
      <c r="P27" s="17"/>
      <c r="Q27" s="15"/>
      <c r="R27" s="14">
        <f t="shared" si="3"/>
        <v>0</v>
      </c>
      <c r="S27" s="19"/>
      <c r="T27" s="159"/>
      <c r="U27" s="17"/>
      <c r="V27" s="15"/>
      <c r="W27" s="14">
        <f t="shared" si="4"/>
        <v>0</v>
      </c>
      <c r="X27" s="19"/>
      <c r="Y27" s="159"/>
      <c r="Z27" s="17"/>
      <c r="AA27" s="15"/>
      <c r="AB27" s="14">
        <f t="shared" si="5"/>
        <v>0</v>
      </c>
      <c r="AC27" s="19"/>
    </row>
    <row r="28" spans="1:29" x14ac:dyDescent="0.2">
      <c r="A28" s="288"/>
      <c r="B28" s="289"/>
      <c r="C28" s="18"/>
      <c r="D28" s="160">
        <f t="shared" si="1"/>
        <v>0</v>
      </c>
      <c r="E28" s="159"/>
      <c r="F28" s="17"/>
      <c r="G28" s="15"/>
      <c r="H28" s="14">
        <f t="shared" si="2"/>
        <v>0</v>
      </c>
      <c r="I28" s="19"/>
      <c r="J28" s="159"/>
      <c r="K28" s="17"/>
      <c r="L28" s="15"/>
      <c r="M28" s="14">
        <f t="shared" si="0"/>
        <v>0</v>
      </c>
      <c r="N28" s="19"/>
      <c r="O28" s="159"/>
      <c r="P28" s="17"/>
      <c r="Q28" s="15"/>
      <c r="R28" s="14">
        <f t="shared" si="3"/>
        <v>0</v>
      </c>
      <c r="S28" s="19"/>
      <c r="T28" s="159"/>
      <c r="U28" s="17"/>
      <c r="V28" s="15"/>
      <c r="W28" s="14">
        <f t="shared" si="4"/>
        <v>0</v>
      </c>
      <c r="X28" s="19"/>
      <c r="Y28" s="159"/>
      <c r="Z28" s="17"/>
      <c r="AA28" s="15"/>
      <c r="AB28" s="14">
        <f t="shared" si="5"/>
        <v>0</v>
      </c>
      <c r="AC28" s="19"/>
    </row>
    <row r="29" spans="1:29" x14ac:dyDescent="0.2">
      <c r="A29" s="288"/>
      <c r="B29" s="289"/>
      <c r="C29" s="18"/>
      <c r="D29" s="160">
        <f t="shared" si="1"/>
        <v>0</v>
      </c>
      <c r="E29" s="159"/>
      <c r="F29" s="17"/>
      <c r="G29" s="15"/>
      <c r="H29" s="14">
        <f t="shared" si="2"/>
        <v>0</v>
      </c>
      <c r="I29" s="19"/>
      <c r="J29" s="159"/>
      <c r="K29" s="17"/>
      <c r="L29" s="15"/>
      <c r="M29" s="14">
        <f t="shared" si="0"/>
        <v>0</v>
      </c>
      <c r="N29" s="19"/>
      <c r="O29" s="159"/>
      <c r="P29" s="17"/>
      <c r="Q29" s="15"/>
      <c r="R29" s="14">
        <f t="shared" si="3"/>
        <v>0</v>
      </c>
      <c r="S29" s="19"/>
      <c r="T29" s="159"/>
      <c r="U29" s="17"/>
      <c r="V29" s="15"/>
      <c r="W29" s="14">
        <f t="shared" si="4"/>
        <v>0</v>
      </c>
      <c r="X29" s="19"/>
      <c r="Y29" s="159"/>
      <c r="Z29" s="17"/>
      <c r="AA29" s="15"/>
      <c r="AB29" s="14">
        <f t="shared" si="5"/>
        <v>0</v>
      </c>
      <c r="AC29" s="19"/>
    </row>
    <row r="30" spans="1:29" x14ac:dyDescent="0.2">
      <c r="A30" s="288"/>
      <c r="B30" s="289"/>
      <c r="C30" s="18"/>
      <c r="D30" s="160">
        <f t="shared" si="1"/>
        <v>0</v>
      </c>
      <c r="E30" s="159"/>
      <c r="F30" s="17"/>
      <c r="G30" s="15"/>
      <c r="H30" s="14">
        <f t="shared" si="2"/>
        <v>0</v>
      </c>
      <c r="I30" s="19"/>
      <c r="J30" s="159"/>
      <c r="K30" s="17"/>
      <c r="L30" s="15"/>
      <c r="M30" s="14">
        <f t="shared" si="0"/>
        <v>0</v>
      </c>
      <c r="N30" s="19"/>
      <c r="O30" s="159"/>
      <c r="P30" s="17"/>
      <c r="Q30" s="15"/>
      <c r="R30" s="14">
        <f t="shared" si="3"/>
        <v>0</v>
      </c>
      <c r="S30" s="19"/>
      <c r="T30" s="159"/>
      <c r="U30" s="17"/>
      <c r="V30" s="15"/>
      <c r="W30" s="14">
        <f t="shared" si="4"/>
        <v>0</v>
      </c>
      <c r="X30" s="19"/>
      <c r="Y30" s="159"/>
      <c r="Z30" s="17"/>
      <c r="AA30" s="15"/>
      <c r="AB30" s="14">
        <f t="shared" si="5"/>
        <v>0</v>
      </c>
      <c r="AC30" s="19"/>
    </row>
    <row r="31" spans="1:29" x14ac:dyDescent="0.2">
      <c r="A31" s="288"/>
      <c r="B31" s="289"/>
      <c r="C31" s="18"/>
      <c r="D31" s="160">
        <f t="shared" si="1"/>
        <v>0</v>
      </c>
      <c r="E31" s="159"/>
      <c r="F31" s="17"/>
      <c r="G31" s="15"/>
      <c r="H31" s="14">
        <f t="shared" si="2"/>
        <v>0</v>
      </c>
      <c r="I31" s="19"/>
      <c r="J31" s="159"/>
      <c r="K31" s="17"/>
      <c r="L31" s="15"/>
      <c r="M31" s="14">
        <f t="shared" si="0"/>
        <v>0</v>
      </c>
      <c r="N31" s="19"/>
      <c r="O31" s="159"/>
      <c r="P31" s="17"/>
      <c r="Q31" s="15"/>
      <c r="R31" s="14">
        <f t="shared" si="3"/>
        <v>0</v>
      </c>
      <c r="S31" s="19"/>
      <c r="T31" s="159"/>
      <c r="U31" s="17"/>
      <c r="V31" s="15"/>
      <c r="W31" s="14">
        <f t="shared" si="4"/>
        <v>0</v>
      </c>
      <c r="X31" s="19"/>
      <c r="Y31" s="159"/>
      <c r="Z31" s="17"/>
      <c r="AA31" s="15"/>
      <c r="AB31" s="14">
        <f t="shared" si="5"/>
        <v>0</v>
      </c>
      <c r="AC31" s="19"/>
    </row>
    <row r="32" spans="1:29" x14ac:dyDescent="0.2">
      <c r="A32" s="288"/>
      <c r="B32" s="289"/>
      <c r="C32" s="18"/>
      <c r="D32" s="160">
        <f t="shared" si="1"/>
        <v>0</v>
      </c>
      <c r="E32" s="159"/>
      <c r="F32" s="17"/>
      <c r="G32" s="15"/>
      <c r="H32" s="14">
        <f t="shared" si="2"/>
        <v>0</v>
      </c>
      <c r="I32" s="19"/>
      <c r="J32" s="159"/>
      <c r="K32" s="17"/>
      <c r="L32" s="15"/>
      <c r="M32" s="14">
        <f t="shared" si="0"/>
        <v>0</v>
      </c>
      <c r="N32" s="19"/>
      <c r="O32" s="159"/>
      <c r="P32" s="17"/>
      <c r="Q32" s="15"/>
      <c r="R32" s="14">
        <f t="shared" si="3"/>
        <v>0</v>
      </c>
      <c r="S32" s="19"/>
      <c r="T32" s="159"/>
      <c r="U32" s="17"/>
      <c r="V32" s="15"/>
      <c r="W32" s="14">
        <f t="shared" si="4"/>
        <v>0</v>
      </c>
      <c r="X32" s="19"/>
      <c r="Y32" s="159"/>
      <c r="Z32" s="17"/>
      <c r="AA32" s="15"/>
      <c r="AB32" s="14">
        <f t="shared" si="5"/>
        <v>0</v>
      </c>
      <c r="AC32" s="19"/>
    </row>
    <row r="33" spans="1:29" x14ac:dyDescent="0.2">
      <c r="A33" s="288"/>
      <c r="B33" s="289"/>
      <c r="C33" s="18"/>
      <c r="D33" s="160">
        <f t="shared" si="1"/>
        <v>0</v>
      </c>
      <c r="E33" s="159"/>
      <c r="F33" s="17"/>
      <c r="G33" s="15"/>
      <c r="H33" s="14">
        <f t="shared" si="2"/>
        <v>0</v>
      </c>
      <c r="I33" s="19"/>
      <c r="J33" s="159"/>
      <c r="K33" s="17"/>
      <c r="L33" s="15"/>
      <c r="M33" s="14">
        <f t="shared" si="0"/>
        <v>0</v>
      </c>
      <c r="N33" s="19"/>
      <c r="O33" s="159"/>
      <c r="P33" s="17"/>
      <c r="Q33" s="15"/>
      <c r="R33" s="14">
        <f t="shared" si="3"/>
        <v>0</v>
      </c>
      <c r="S33" s="19"/>
      <c r="T33" s="159"/>
      <c r="U33" s="17"/>
      <c r="V33" s="15"/>
      <c r="W33" s="14">
        <f t="shared" si="4"/>
        <v>0</v>
      </c>
      <c r="X33" s="19"/>
      <c r="Y33" s="159"/>
      <c r="Z33" s="17"/>
      <c r="AA33" s="15"/>
      <c r="AB33" s="14">
        <f t="shared" si="5"/>
        <v>0</v>
      </c>
      <c r="AC33" s="19"/>
    </row>
    <row r="34" spans="1:29" x14ac:dyDescent="0.2">
      <c r="A34" s="288"/>
      <c r="B34" s="289"/>
      <c r="C34" s="18"/>
      <c r="D34" s="160">
        <f t="shared" si="1"/>
        <v>0</v>
      </c>
      <c r="E34" s="159"/>
      <c r="F34" s="17"/>
      <c r="G34" s="15"/>
      <c r="H34" s="14">
        <f t="shared" si="2"/>
        <v>0</v>
      </c>
      <c r="I34" s="19"/>
      <c r="J34" s="159"/>
      <c r="K34" s="17"/>
      <c r="L34" s="15"/>
      <c r="M34" s="14">
        <f t="shared" si="0"/>
        <v>0</v>
      </c>
      <c r="N34" s="19"/>
      <c r="O34" s="159"/>
      <c r="P34" s="17"/>
      <c r="Q34" s="15"/>
      <c r="R34" s="14">
        <f t="shared" si="3"/>
        <v>0</v>
      </c>
      <c r="S34" s="19"/>
      <c r="T34" s="159"/>
      <c r="U34" s="17"/>
      <c r="V34" s="15"/>
      <c r="W34" s="14">
        <f t="shared" si="4"/>
        <v>0</v>
      </c>
      <c r="X34" s="19"/>
      <c r="Y34" s="159"/>
      <c r="Z34" s="17"/>
      <c r="AA34" s="15"/>
      <c r="AB34" s="14">
        <f t="shared" si="5"/>
        <v>0</v>
      </c>
      <c r="AC34" s="19"/>
    </row>
    <row r="35" spans="1:29" x14ac:dyDescent="0.2">
      <c r="A35" s="288"/>
      <c r="B35" s="289"/>
      <c r="C35" s="18"/>
      <c r="D35" s="160">
        <f t="shared" si="1"/>
        <v>0</v>
      </c>
      <c r="E35" s="159"/>
      <c r="F35" s="17"/>
      <c r="G35" s="15"/>
      <c r="H35" s="14">
        <f t="shared" si="2"/>
        <v>0</v>
      </c>
      <c r="I35" s="19"/>
      <c r="J35" s="159"/>
      <c r="K35" s="17"/>
      <c r="L35" s="15"/>
      <c r="M35" s="14">
        <f t="shared" si="0"/>
        <v>0</v>
      </c>
      <c r="N35" s="19"/>
      <c r="O35" s="159"/>
      <c r="P35" s="17"/>
      <c r="Q35" s="15"/>
      <c r="R35" s="14">
        <f t="shared" si="3"/>
        <v>0</v>
      </c>
      <c r="S35" s="19"/>
      <c r="T35" s="159"/>
      <c r="U35" s="17"/>
      <c r="V35" s="15"/>
      <c r="W35" s="14">
        <f t="shared" si="4"/>
        <v>0</v>
      </c>
      <c r="X35" s="19"/>
      <c r="Y35" s="159"/>
      <c r="Z35" s="17"/>
      <c r="AA35" s="15"/>
      <c r="AB35" s="14">
        <f t="shared" si="5"/>
        <v>0</v>
      </c>
      <c r="AC35" s="19"/>
    </row>
    <row r="36" spans="1:29" x14ac:dyDescent="0.2">
      <c r="A36" s="288"/>
      <c r="B36" s="289"/>
      <c r="C36" s="18"/>
      <c r="D36" s="160">
        <f t="shared" si="1"/>
        <v>0</v>
      </c>
      <c r="E36" s="159"/>
      <c r="F36" s="17"/>
      <c r="G36" s="15"/>
      <c r="H36" s="14">
        <f t="shared" si="2"/>
        <v>0</v>
      </c>
      <c r="I36" s="19"/>
      <c r="J36" s="159"/>
      <c r="K36" s="17"/>
      <c r="L36" s="15"/>
      <c r="M36" s="14">
        <f t="shared" si="0"/>
        <v>0</v>
      </c>
      <c r="N36" s="19"/>
      <c r="O36" s="159"/>
      <c r="P36" s="17"/>
      <c r="Q36" s="15"/>
      <c r="R36" s="14">
        <f t="shared" si="3"/>
        <v>0</v>
      </c>
      <c r="S36" s="19"/>
      <c r="T36" s="159"/>
      <c r="U36" s="17"/>
      <c r="V36" s="15"/>
      <c r="W36" s="14">
        <f t="shared" si="4"/>
        <v>0</v>
      </c>
      <c r="X36" s="19"/>
      <c r="Y36" s="159"/>
      <c r="Z36" s="17"/>
      <c r="AA36" s="15"/>
      <c r="AB36" s="14">
        <f t="shared" si="5"/>
        <v>0</v>
      </c>
      <c r="AC36" s="19"/>
    </row>
    <row r="37" spans="1:29" x14ac:dyDescent="0.2">
      <c r="A37" s="288"/>
      <c r="B37" s="289"/>
      <c r="C37" s="18"/>
      <c r="D37" s="160">
        <f t="shared" si="1"/>
        <v>0</v>
      </c>
      <c r="E37" s="159"/>
      <c r="F37" s="17"/>
      <c r="G37" s="15"/>
      <c r="H37" s="14">
        <f t="shared" si="2"/>
        <v>0</v>
      </c>
      <c r="I37" s="19"/>
      <c r="J37" s="159"/>
      <c r="K37" s="17"/>
      <c r="L37" s="15"/>
      <c r="M37" s="14">
        <f t="shared" si="0"/>
        <v>0</v>
      </c>
      <c r="N37" s="19"/>
      <c r="O37" s="159"/>
      <c r="P37" s="17"/>
      <c r="Q37" s="15"/>
      <c r="R37" s="14">
        <f t="shared" si="3"/>
        <v>0</v>
      </c>
      <c r="S37" s="19"/>
      <c r="T37" s="159"/>
      <c r="U37" s="17"/>
      <c r="V37" s="15"/>
      <c r="W37" s="14">
        <f t="shared" si="4"/>
        <v>0</v>
      </c>
      <c r="X37" s="19"/>
      <c r="Y37" s="159"/>
      <c r="Z37" s="17"/>
      <c r="AA37" s="15"/>
      <c r="AB37" s="14">
        <f t="shared" si="5"/>
        <v>0</v>
      </c>
      <c r="AC37" s="19"/>
    </row>
    <row r="38" spans="1:29" x14ac:dyDescent="0.2">
      <c r="A38" s="288"/>
      <c r="B38" s="289"/>
      <c r="C38" s="18"/>
      <c r="D38" s="160">
        <f t="shared" si="1"/>
        <v>0</v>
      </c>
      <c r="E38" s="159"/>
      <c r="F38" s="17"/>
      <c r="G38" s="15"/>
      <c r="H38" s="14">
        <f t="shared" si="2"/>
        <v>0</v>
      </c>
      <c r="I38" s="19"/>
      <c r="J38" s="159"/>
      <c r="K38" s="17"/>
      <c r="L38" s="15"/>
      <c r="M38" s="14">
        <f t="shared" si="0"/>
        <v>0</v>
      </c>
      <c r="N38" s="19"/>
      <c r="O38" s="159"/>
      <c r="P38" s="17"/>
      <c r="Q38" s="15"/>
      <c r="R38" s="14">
        <f t="shared" si="3"/>
        <v>0</v>
      </c>
      <c r="S38" s="19"/>
      <c r="T38" s="159"/>
      <c r="U38" s="17"/>
      <c r="V38" s="15"/>
      <c r="W38" s="14">
        <f t="shared" si="4"/>
        <v>0</v>
      </c>
      <c r="X38" s="19"/>
      <c r="Y38" s="159"/>
      <c r="Z38" s="17"/>
      <c r="AA38" s="15"/>
      <c r="AB38" s="14">
        <f t="shared" si="5"/>
        <v>0</v>
      </c>
      <c r="AC38" s="19"/>
    </row>
    <row r="39" spans="1:29" x14ac:dyDescent="0.2">
      <c r="A39" s="288"/>
      <c r="B39" s="289"/>
      <c r="C39" s="18"/>
      <c r="D39" s="160">
        <f t="shared" si="1"/>
        <v>0</v>
      </c>
      <c r="E39" s="159"/>
      <c r="F39" s="17"/>
      <c r="G39" s="15"/>
      <c r="H39" s="14">
        <f t="shared" si="2"/>
        <v>0</v>
      </c>
      <c r="I39" s="19"/>
      <c r="J39" s="159"/>
      <c r="K39" s="17"/>
      <c r="L39" s="15"/>
      <c r="M39" s="14">
        <f t="shared" si="0"/>
        <v>0</v>
      </c>
      <c r="N39" s="19"/>
      <c r="O39" s="159"/>
      <c r="P39" s="17"/>
      <c r="Q39" s="15"/>
      <c r="R39" s="14">
        <f t="shared" si="3"/>
        <v>0</v>
      </c>
      <c r="S39" s="19"/>
      <c r="T39" s="159"/>
      <c r="U39" s="17"/>
      <c r="V39" s="15"/>
      <c r="W39" s="14">
        <f t="shared" si="4"/>
        <v>0</v>
      </c>
      <c r="X39" s="19"/>
      <c r="Y39" s="159"/>
      <c r="Z39" s="17"/>
      <c r="AA39" s="15"/>
      <c r="AB39" s="14">
        <f t="shared" si="5"/>
        <v>0</v>
      </c>
      <c r="AC39" s="19"/>
    </row>
    <row r="40" spans="1:29" x14ac:dyDescent="0.2">
      <c r="A40" s="288"/>
      <c r="B40" s="289"/>
      <c r="C40" s="18"/>
      <c r="D40" s="160">
        <f t="shared" si="1"/>
        <v>0</v>
      </c>
      <c r="E40" s="159"/>
      <c r="F40" s="17"/>
      <c r="G40" s="15"/>
      <c r="H40" s="14">
        <f t="shared" si="2"/>
        <v>0</v>
      </c>
      <c r="I40" s="19"/>
      <c r="J40" s="159"/>
      <c r="K40" s="17"/>
      <c r="L40" s="15"/>
      <c r="M40" s="14">
        <f t="shared" si="0"/>
        <v>0</v>
      </c>
      <c r="N40" s="19"/>
      <c r="O40" s="159"/>
      <c r="P40" s="17"/>
      <c r="Q40" s="15"/>
      <c r="R40" s="14">
        <f t="shared" si="3"/>
        <v>0</v>
      </c>
      <c r="S40" s="19"/>
      <c r="T40" s="159"/>
      <c r="U40" s="17"/>
      <c r="V40" s="15"/>
      <c r="W40" s="14">
        <f t="shared" si="4"/>
        <v>0</v>
      </c>
      <c r="X40" s="19"/>
      <c r="Y40" s="159"/>
      <c r="Z40" s="17"/>
      <c r="AA40" s="15"/>
      <c r="AB40" s="14">
        <f t="shared" si="5"/>
        <v>0</v>
      </c>
      <c r="AC40" s="19"/>
    </row>
    <row r="41" spans="1:29" x14ac:dyDescent="0.2">
      <c r="A41" s="288"/>
      <c r="B41" s="289"/>
      <c r="C41" s="18"/>
      <c r="D41" s="160">
        <f t="shared" si="1"/>
        <v>0</v>
      </c>
      <c r="E41" s="159"/>
      <c r="F41" s="17"/>
      <c r="G41" s="15"/>
      <c r="H41" s="14">
        <f t="shared" si="2"/>
        <v>0</v>
      </c>
      <c r="I41" s="19"/>
      <c r="J41" s="159"/>
      <c r="K41" s="17"/>
      <c r="L41" s="15"/>
      <c r="M41" s="14">
        <f t="shared" si="0"/>
        <v>0</v>
      </c>
      <c r="N41" s="19"/>
      <c r="O41" s="159"/>
      <c r="P41" s="17"/>
      <c r="Q41" s="15"/>
      <c r="R41" s="14">
        <f t="shared" si="3"/>
        <v>0</v>
      </c>
      <c r="S41" s="19"/>
      <c r="T41" s="159"/>
      <c r="U41" s="17"/>
      <c r="V41" s="15"/>
      <c r="W41" s="14">
        <f t="shared" si="4"/>
        <v>0</v>
      </c>
      <c r="X41" s="19"/>
      <c r="Y41" s="159"/>
      <c r="Z41" s="17"/>
      <c r="AA41" s="15"/>
      <c r="AB41" s="14">
        <f t="shared" si="5"/>
        <v>0</v>
      </c>
      <c r="AC41" s="19"/>
    </row>
    <row r="42" spans="1:29" x14ac:dyDescent="0.2">
      <c r="A42" s="288"/>
      <c r="B42" s="289"/>
      <c r="C42" s="18"/>
      <c r="D42" s="160">
        <f t="shared" si="1"/>
        <v>0</v>
      </c>
      <c r="E42" s="159"/>
      <c r="F42" s="17"/>
      <c r="G42" s="15"/>
      <c r="H42" s="14">
        <f t="shared" si="2"/>
        <v>0</v>
      </c>
      <c r="I42" s="19"/>
      <c r="J42" s="159"/>
      <c r="K42" s="17"/>
      <c r="L42" s="15"/>
      <c r="M42" s="14">
        <f t="shared" si="0"/>
        <v>0</v>
      </c>
      <c r="N42" s="19"/>
      <c r="O42" s="159"/>
      <c r="P42" s="17"/>
      <c r="Q42" s="15"/>
      <c r="R42" s="14">
        <f t="shared" si="3"/>
        <v>0</v>
      </c>
      <c r="S42" s="19"/>
      <c r="T42" s="159"/>
      <c r="U42" s="17"/>
      <c r="V42" s="15"/>
      <c r="W42" s="14">
        <f t="shared" si="4"/>
        <v>0</v>
      </c>
      <c r="X42" s="19"/>
      <c r="Y42" s="159"/>
      <c r="Z42" s="17"/>
      <c r="AA42" s="15"/>
      <c r="AB42" s="14">
        <f t="shared" si="5"/>
        <v>0</v>
      </c>
      <c r="AC42" s="19"/>
    </row>
    <row r="43" spans="1:29" x14ac:dyDescent="0.2">
      <c r="A43" s="288"/>
      <c r="B43" s="289"/>
      <c r="C43" s="18"/>
      <c r="D43" s="160">
        <f t="shared" si="1"/>
        <v>0</v>
      </c>
      <c r="E43" s="159"/>
      <c r="F43" s="17"/>
      <c r="G43" s="15"/>
      <c r="H43" s="14">
        <f t="shared" si="2"/>
        <v>0</v>
      </c>
      <c r="I43" s="19"/>
      <c r="J43" s="159"/>
      <c r="K43" s="17"/>
      <c r="L43" s="15"/>
      <c r="M43" s="14">
        <f t="shared" si="0"/>
        <v>0</v>
      </c>
      <c r="N43" s="19"/>
      <c r="O43" s="159"/>
      <c r="P43" s="17"/>
      <c r="Q43" s="15"/>
      <c r="R43" s="14">
        <f t="shared" si="3"/>
        <v>0</v>
      </c>
      <c r="S43" s="19"/>
      <c r="T43" s="159"/>
      <c r="U43" s="17"/>
      <c r="V43" s="15"/>
      <c r="W43" s="14">
        <f t="shared" si="4"/>
        <v>0</v>
      </c>
      <c r="X43" s="19"/>
      <c r="Y43" s="159"/>
      <c r="Z43" s="17"/>
      <c r="AA43" s="15"/>
      <c r="AB43" s="14">
        <f t="shared" si="5"/>
        <v>0</v>
      </c>
      <c r="AC43" s="19"/>
    </row>
    <row r="44" spans="1:29" x14ac:dyDescent="0.2">
      <c r="A44" s="288"/>
      <c r="B44" s="289"/>
      <c r="C44" s="18"/>
      <c r="D44" s="160">
        <f t="shared" si="1"/>
        <v>0</v>
      </c>
      <c r="E44" s="159"/>
      <c r="F44" s="17"/>
      <c r="G44" s="15"/>
      <c r="H44" s="14">
        <f t="shared" si="2"/>
        <v>0</v>
      </c>
      <c r="I44" s="19"/>
      <c r="J44" s="159"/>
      <c r="K44" s="17"/>
      <c r="L44" s="15"/>
      <c r="M44" s="14">
        <f t="shared" si="0"/>
        <v>0</v>
      </c>
      <c r="N44" s="19"/>
      <c r="O44" s="159"/>
      <c r="P44" s="17"/>
      <c r="Q44" s="15"/>
      <c r="R44" s="14">
        <f t="shared" si="3"/>
        <v>0</v>
      </c>
      <c r="S44" s="19"/>
      <c r="T44" s="159"/>
      <c r="U44" s="17"/>
      <c r="V44" s="15"/>
      <c r="W44" s="14">
        <f t="shared" si="4"/>
        <v>0</v>
      </c>
      <c r="X44" s="19"/>
      <c r="Y44" s="159"/>
      <c r="Z44" s="17"/>
      <c r="AA44" s="15"/>
      <c r="AB44" s="14">
        <f t="shared" si="5"/>
        <v>0</v>
      </c>
      <c r="AC44" s="19"/>
    </row>
    <row r="45" spans="1:29" x14ac:dyDescent="0.2">
      <c r="A45" s="288"/>
      <c r="B45" s="289"/>
      <c r="C45" s="18"/>
      <c r="D45" s="160">
        <f t="shared" si="1"/>
        <v>0</v>
      </c>
      <c r="E45" s="159"/>
      <c r="F45" s="17"/>
      <c r="G45" s="15"/>
      <c r="H45" s="14">
        <f t="shared" si="2"/>
        <v>0</v>
      </c>
      <c r="I45" s="19"/>
      <c r="J45" s="159"/>
      <c r="K45" s="17"/>
      <c r="L45" s="15"/>
      <c r="M45" s="14">
        <f t="shared" si="0"/>
        <v>0</v>
      </c>
      <c r="N45" s="19"/>
      <c r="O45" s="159"/>
      <c r="P45" s="17"/>
      <c r="Q45" s="15"/>
      <c r="R45" s="14">
        <f t="shared" si="3"/>
        <v>0</v>
      </c>
      <c r="S45" s="19"/>
      <c r="T45" s="159"/>
      <c r="U45" s="17"/>
      <c r="V45" s="15"/>
      <c r="W45" s="14">
        <f t="shared" si="4"/>
        <v>0</v>
      </c>
      <c r="X45" s="19"/>
      <c r="Y45" s="159"/>
      <c r="Z45" s="17"/>
      <c r="AA45" s="15"/>
      <c r="AB45" s="14">
        <f t="shared" si="5"/>
        <v>0</v>
      </c>
      <c r="AC45" s="19"/>
    </row>
    <row r="46" spans="1:29" x14ac:dyDescent="0.2">
      <c r="A46" s="288"/>
      <c r="B46" s="289"/>
      <c r="C46" s="18"/>
      <c r="D46" s="160">
        <f t="shared" si="1"/>
        <v>0</v>
      </c>
      <c r="E46" s="159"/>
      <c r="F46" s="17"/>
      <c r="G46" s="15"/>
      <c r="H46" s="14">
        <f t="shared" si="2"/>
        <v>0</v>
      </c>
      <c r="I46" s="19"/>
      <c r="J46" s="159"/>
      <c r="K46" s="17"/>
      <c r="L46" s="15"/>
      <c r="M46" s="14">
        <f t="shared" si="0"/>
        <v>0</v>
      </c>
      <c r="N46" s="19"/>
      <c r="O46" s="159"/>
      <c r="P46" s="17"/>
      <c r="Q46" s="15"/>
      <c r="R46" s="14">
        <f t="shared" si="3"/>
        <v>0</v>
      </c>
      <c r="S46" s="19"/>
      <c r="T46" s="159"/>
      <c r="U46" s="17"/>
      <c r="V46" s="15"/>
      <c r="W46" s="14">
        <f t="shared" si="4"/>
        <v>0</v>
      </c>
      <c r="X46" s="19"/>
      <c r="Y46" s="159"/>
      <c r="Z46" s="17"/>
      <c r="AA46" s="15"/>
      <c r="AB46" s="14">
        <f t="shared" si="5"/>
        <v>0</v>
      </c>
      <c r="AC46" s="19"/>
    </row>
    <row r="47" spans="1:29" x14ac:dyDescent="0.2">
      <c r="A47" s="288"/>
      <c r="B47" s="289"/>
      <c r="C47" s="18"/>
      <c r="D47" s="160">
        <f t="shared" si="1"/>
        <v>0</v>
      </c>
      <c r="E47" s="159"/>
      <c r="F47" s="17"/>
      <c r="G47" s="15"/>
      <c r="H47" s="14">
        <f t="shared" si="2"/>
        <v>0</v>
      </c>
      <c r="I47" s="19"/>
      <c r="J47" s="159"/>
      <c r="K47" s="17"/>
      <c r="L47" s="15"/>
      <c r="M47" s="14">
        <f t="shared" si="0"/>
        <v>0</v>
      </c>
      <c r="N47" s="19"/>
      <c r="O47" s="159"/>
      <c r="P47" s="17"/>
      <c r="Q47" s="15"/>
      <c r="R47" s="14">
        <f t="shared" si="3"/>
        <v>0</v>
      </c>
      <c r="S47" s="19"/>
      <c r="T47" s="159"/>
      <c r="U47" s="17"/>
      <c r="V47" s="15"/>
      <c r="W47" s="14">
        <f t="shared" si="4"/>
        <v>0</v>
      </c>
      <c r="X47" s="19"/>
      <c r="Y47" s="159"/>
      <c r="Z47" s="17"/>
      <c r="AA47" s="15"/>
      <c r="AB47" s="14">
        <f t="shared" si="5"/>
        <v>0</v>
      </c>
      <c r="AC47" s="19"/>
    </row>
    <row r="48" spans="1:29" x14ac:dyDescent="0.2">
      <c r="A48" s="288"/>
      <c r="B48" s="289"/>
      <c r="C48" s="18"/>
      <c r="D48" s="160">
        <f t="shared" si="1"/>
        <v>0</v>
      </c>
      <c r="E48" s="159"/>
      <c r="F48" s="17"/>
      <c r="G48" s="15"/>
      <c r="H48" s="14">
        <f t="shared" si="2"/>
        <v>0</v>
      </c>
      <c r="I48" s="19"/>
      <c r="J48" s="159"/>
      <c r="K48" s="17"/>
      <c r="L48" s="15"/>
      <c r="M48" s="14">
        <f t="shared" si="0"/>
        <v>0</v>
      </c>
      <c r="N48" s="19"/>
      <c r="O48" s="159"/>
      <c r="P48" s="17"/>
      <c r="Q48" s="15"/>
      <c r="R48" s="14">
        <f t="shared" si="3"/>
        <v>0</v>
      </c>
      <c r="S48" s="19"/>
      <c r="T48" s="159"/>
      <c r="U48" s="17"/>
      <c r="V48" s="15"/>
      <c r="W48" s="14">
        <f t="shared" si="4"/>
        <v>0</v>
      </c>
      <c r="X48" s="19"/>
      <c r="Y48" s="159"/>
      <c r="Z48" s="17"/>
      <c r="AA48" s="15"/>
      <c r="AB48" s="14">
        <f t="shared" si="5"/>
        <v>0</v>
      </c>
      <c r="AC48" s="19"/>
    </row>
    <row r="49" spans="1:29" x14ac:dyDescent="0.2">
      <c r="A49" s="288"/>
      <c r="B49" s="289"/>
      <c r="C49" s="18"/>
      <c r="D49" s="160">
        <f t="shared" si="1"/>
        <v>0</v>
      </c>
      <c r="E49" s="159"/>
      <c r="F49" s="17"/>
      <c r="G49" s="15"/>
      <c r="H49" s="14">
        <f t="shared" si="2"/>
        <v>0</v>
      </c>
      <c r="I49" s="19"/>
      <c r="J49" s="159"/>
      <c r="K49" s="17"/>
      <c r="L49" s="15"/>
      <c r="M49" s="14">
        <f t="shared" si="0"/>
        <v>0</v>
      </c>
      <c r="N49" s="19"/>
      <c r="O49" s="159"/>
      <c r="P49" s="17"/>
      <c r="Q49" s="15"/>
      <c r="R49" s="14">
        <f t="shared" si="3"/>
        <v>0</v>
      </c>
      <c r="S49" s="19"/>
      <c r="T49" s="159"/>
      <c r="U49" s="17"/>
      <c r="V49" s="15"/>
      <c r="W49" s="14">
        <f t="shared" si="4"/>
        <v>0</v>
      </c>
      <c r="X49" s="19"/>
      <c r="Y49" s="159"/>
      <c r="Z49" s="17"/>
      <c r="AA49" s="15"/>
      <c r="AB49" s="14">
        <f t="shared" si="5"/>
        <v>0</v>
      </c>
      <c r="AC49" s="19"/>
    </row>
    <row r="50" spans="1:29" x14ac:dyDescent="0.2">
      <c r="A50" s="288"/>
      <c r="B50" s="289"/>
      <c r="C50" s="18"/>
      <c r="D50" s="160">
        <f t="shared" si="1"/>
        <v>0</v>
      </c>
      <c r="E50" s="159"/>
      <c r="F50" s="17"/>
      <c r="G50" s="15"/>
      <c r="H50" s="14">
        <f t="shared" si="2"/>
        <v>0</v>
      </c>
      <c r="I50" s="19"/>
      <c r="J50" s="159"/>
      <c r="K50" s="17"/>
      <c r="L50" s="15"/>
      <c r="M50" s="14">
        <f t="shared" si="0"/>
        <v>0</v>
      </c>
      <c r="N50" s="19"/>
      <c r="O50" s="159"/>
      <c r="P50" s="17"/>
      <c r="Q50" s="15"/>
      <c r="R50" s="14">
        <f t="shared" si="3"/>
        <v>0</v>
      </c>
      <c r="S50" s="19"/>
      <c r="T50" s="159"/>
      <c r="U50" s="17"/>
      <c r="V50" s="15"/>
      <c r="W50" s="14">
        <f t="shared" si="4"/>
        <v>0</v>
      </c>
      <c r="X50" s="19"/>
      <c r="Y50" s="159"/>
      <c r="Z50" s="17"/>
      <c r="AA50" s="15"/>
      <c r="AB50" s="14">
        <f t="shared" si="5"/>
        <v>0</v>
      </c>
      <c r="AC50" s="19"/>
    </row>
    <row r="51" spans="1:29" x14ac:dyDescent="0.2">
      <c r="A51" s="288"/>
      <c r="B51" s="289"/>
      <c r="C51" s="18"/>
      <c r="D51" s="160">
        <f t="shared" si="1"/>
        <v>0</v>
      </c>
      <c r="E51" s="159"/>
      <c r="F51" s="17"/>
      <c r="G51" s="15"/>
      <c r="H51" s="14">
        <f t="shared" si="2"/>
        <v>0</v>
      </c>
      <c r="I51" s="19"/>
      <c r="J51" s="159"/>
      <c r="K51" s="17"/>
      <c r="L51" s="15"/>
      <c r="M51" s="14">
        <f t="shared" si="0"/>
        <v>0</v>
      </c>
      <c r="N51" s="19"/>
      <c r="O51" s="159"/>
      <c r="P51" s="17"/>
      <c r="Q51" s="15"/>
      <c r="R51" s="14">
        <f t="shared" si="3"/>
        <v>0</v>
      </c>
      <c r="S51" s="19"/>
      <c r="T51" s="159"/>
      <c r="U51" s="17"/>
      <c r="V51" s="15"/>
      <c r="W51" s="14">
        <f t="shared" si="4"/>
        <v>0</v>
      </c>
      <c r="X51" s="19"/>
      <c r="Y51" s="159"/>
      <c r="Z51" s="17"/>
      <c r="AA51" s="15"/>
      <c r="AB51" s="14">
        <f t="shared" si="5"/>
        <v>0</v>
      </c>
      <c r="AC51" s="19"/>
    </row>
    <row r="52" spans="1:29" x14ac:dyDescent="0.2">
      <c r="A52" s="288"/>
      <c r="B52" s="289"/>
      <c r="C52" s="18"/>
      <c r="D52" s="160">
        <f t="shared" si="1"/>
        <v>0</v>
      </c>
      <c r="E52" s="159"/>
      <c r="F52" s="17"/>
      <c r="G52" s="15"/>
      <c r="H52" s="14">
        <f t="shared" si="2"/>
        <v>0</v>
      </c>
      <c r="I52" s="19"/>
      <c r="J52" s="159"/>
      <c r="K52" s="17"/>
      <c r="L52" s="15"/>
      <c r="M52" s="14">
        <f t="shared" si="0"/>
        <v>0</v>
      </c>
      <c r="N52" s="19"/>
      <c r="O52" s="159"/>
      <c r="P52" s="17"/>
      <c r="Q52" s="15"/>
      <c r="R52" s="14">
        <f t="shared" si="3"/>
        <v>0</v>
      </c>
      <c r="S52" s="19"/>
      <c r="T52" s="159"/>
      <c r="U52" s="17"/>
      <c r="V52" s="15"/>
      <c r="W52" s="14">
        <f t="shared" si="4"/>
        <v>0</v>
      </c>
      <c r="X52" s="19"/>
      <c r="Y52" s="159"/>
      <c r="Z52" s="17"/>
      <c r="AA52" s="15"/>
      <c r="AB52" s="14">
        <f t="shared" si="5"/>
        <v>0</v>
      </c>
      <c r="AC52" s="19"/>
    </row>
    <row r="53" spans="1:29" x14ac:dyDescent="0.2">
      <c r="A53" s="288"/>
      <c r="B53" s="289"/>
      <c r="C53" s="18"/>
      <c r="D53" s="160">
        <f t="shared" si="1"/>
        <v>0</v>
      </c>
      <c r="E53" s="159"/>
      <c r="F53" s="17"/>
      <c r="G53" s="15"/>
      <c r="H53" s="14">
        <f t="shared" si="2"/>
        <v>0</v>
      </c>
      <c r="I53" s="19"/>
      <c r="J53" s="159"/>
      <c r="K53" s="17"/>
      <c r="L53" s="15"/>
      <c r="M53" s="14">
        <f t="shared" si="0"/>
        <v>0</v>
      </c>
      <c r="N53" s="19"/>
      <c r="O53" s="159"/>
      <c r="P53" s="17"/>
      <c r="Q53" s="15"/>
      <c r="R53" s="14">
        <f t="shared" si="3"/>
        <v>0</v>
      </c>
      <c r="S53" s="19"/>
      <c r="T53" s="159"/>
      <c r="U53" s="17"/>
      <c r="V53" s="15"/>
      <c r="W53" s="14">
        <f t="shared" si="4"/>
        <v>0</v>
      </c>
      <c r="X53" s="19"/>
      <c r="Y53" s="159"/>
      <c r="Z53" s="17"/>
      <c r="AA53" s="15"/>
      <c r="AB53" s="14">
        <f t="shared" si="5"/>
        <v>0</v>
      </c>
      <c r="AC53" s="19"/>
    </row>
    <row r="54" spans="1:29" x14ac:dyDescent="0.2">
      <c r="A54" s="288"/>
      <c r="B54" s="289"/>
      <c r="C54" s="18"/>
      <c r="D54" s="160">
        <f t="shared" si="1"/>
        <v>0</v>
      </c>
      <c r="E54" s="159"/>
      <c r="F54" s="17"/>
      <c r="G54" s="15"/>
      <c r="H54" s="14">
        <f t="shared" si="2"/>
        <v>0</v>
      </c>
      <c r="I54" s="19"/>
      <c r="J54" s="159"/>
      <c r="K54" s="17"/>
      <c r="L54" s="15"/>
      <c r="M54" s="14">
        <f t="shared" si="0"/>
        <v>0</v>
      </c>
      <c r="N54" s="19"/>
      <c r="O54" s="159"/>
      <c r="P54" s="17"/>
      <c r="Q54" s="15"/>
      <c r="R54" s="14">
        <f t="shared" si="3"/>
        <v>0</v>
      </c>
      <c r="S54" s="19"/>
      <c r="T54" s="159"/>
      <c r="U54" s="17"/>
      <c r="V54" s="15"/>
      <c r="W54" s="14">
        <f t="shared" si="4"/>
        <v>0</v>
      </c>
      <c r="X54" s="19"/>
      <c r="Y54" s="159"/>
      <c r="Z54" s="17"/>
      <c r="AA54" s="15"/>
      <c r="AB54" s="14">
        <f t="shared" si="5"/>
        <v>0</v>
      </c>
      <c r="AC54" s="19"/>
    </row>
    <row r="55" spans="1:29" x14ac:dyDescent="0.2">
      <c r="A55" s="288"/>
      <c r="B55" s="289"/>
      <c r="C55" s="18"/>
      <c r="D55" s="160">
        <f t="shared" si="1"/>
        <v>0</v>
      </c>
      <c r="E55" s="159"/>
      <c r="F55" s="17"/>
      <c r="G55" s="15"/>
      <c r="H55" s="14">
        <f t="shared" si="2"/>
        <v>0</v>
      </c>
      <c r="I55" s="19"/>
      <c r="J55" s="159"/>
      <c r="K55" s="17"/>
      <c r="L55" s="15"/>
      <c r="M55" s="14">
        <f t="shared" si="0"/>
        <v>0</v>
      </c>
      <c r="N55" s="19"/>
      <c r="O55" s="159"/>
      <c r="P55" s="17"/>
      <c r="Q55" s="15"/>
      <c r="R55" s="14">
        <f t="shared" si="3"/>
        <v>0</v>
      </c>
      <c r="S55" s="19"/>
      <c r="T55" s="159"/>
      <c r="U55" s="17"/>
      <c r="V55" s="15"/>
      <c r="W55" s="14">
        <f t="shared" si="4"/>
        <v>0</v>
      </c>
      <c r="X55" s="19"/>
      <c r="Y55" s="159"/>
      <c r="Z55" s="17"/>
      <c r="AA55" s="15"/>
      <c r="AB55" s="14">
        <f t="shared" si="5"/>
        <v>0</v>
      </c>
      <c r="AC55" s="19"/>
    </row>
    <row r="56" spans="1:29" x14ac:dyDescent="0.2">
      <c r="A56" s="288"/>
      <c r="B56" s="289"/>
      <c r="C56" s="18"/>
      <c r="D56" s="160">
        <f t="shared" si="1"/>
        <v>0</v>
      </c>
      <c r="E56" s="159"/>
      <c r="F56" s="17"/>
      <c r="G56" s="15"/>
      <c r="H56" s="14">
        <f t="shared" si="2"/>
        <v>0</v>
      </c>
      <c r="I56" s="19"/>
      <c r="J56" s="159"/>
      <c r="K56" s="17"/>
      <c r="L56" s="15"/>
      <c r="M56" s="14">
        <f t="shared" si="0"/>
        <v>0</v>
      </c>
      <c r="N56" s="19"/>
      <c r="O56" s="159"/>
      <c r="P56" s="17"/>
      <c r="Q56" s="15"/>
      <c r="R56" s="14">
        <f t="shared" si="3"/>
        <v>0</v>
      </c>
      <c r="S56" s="19"/>
      <c r="T56" s="159"/>
      <c r="U56" s="17"/>
      <c r="V56" s="15"/>
      <c r="W56" s="14">
        <f t="shared" si="4"/>
        <v>0</v>
      </c>
      <c r="X56" s="19"/>
      <c r="Y56" s="159"/>
      <c r="Z56" s="17"/>
      <c r="AA56" s="15"/>
      <c r="AB56" s="14">
        <f t="shared" si="5"/>
        <v>0</v>
      </c>
      <c r="AC56" s="19"/>
    </row>
    <row r="57" spans="1:29" x14ac:dyDescent="0.2">
      <c r="A57" s="288"/>
      <c r="B57" s="289"/>
      <c r="C57" s="18"/>
      <c r="D57" s="160">
        <f t="shared" si="1"/>
        <v>0</v>
      </c>
      <c r="E57" s="159"/>
      <c r="F57" s="17"/>
      <c r="G57" s="15"/>
      <c r="H57" s="14">
        <f t="shared" si="2"/>
        <v>0</v>
      </c>
      <c r="I57" s="19"/>
      <c r="J57" s="159"/>
      <c r="K57" s="17"/>
      <c r="L57" s="15"/>
      <c r="M57" s="14">
        <f t="shared" si="0"/>
        <v>0</v>
      </c>
      <c r="N57" s="19"/>
      <c r="O57" s="159"/>
      <c r="P57" s="17"/>
      <c r="Q57" s="15"/>
      <c r="R57" s="14">
        <f t="shared" si="3"/>
        <v>0</v>
      </c>
      <c r="S57" s="19"/>
      <c r="T57" s="159"/>
      <c r="U57" s="17"/>
      <c r="V57" s="15"/>
      <c r="W57" s="14">
        <f t="shared" si="4"/>
        <v>0</v>
      </c>
      <c r="X57" s="19"/>
      <c r="Y57" s="159"/>
      <c r="Z57" s="17"/>
      <c r="AA57" s="15"/>
      <c r="AB57" s="14">
        <f t="shared" si="5"/>
        <v>0</v>
      </c>
      <c r="AC57" s="19"/>
    </row>
    <row r="58" spans="1:29" x14ac:dyDescent="0.2">
      <c r="A58" s="288"/>
      <c r="B58" s="289"/>
      <c r="C58" s="18"/>
      <c r="D58" s="160">
        <f t="shared" si="1"/>
        <v>0</v>
      </c>
      <c r="E58" s="159"/>
      <c r="F58" s="17"/>
      <c r="G58" s="15"/>
      <c r="H58" s="14">
        <f t="shared" si="2"/>
        <v>0</v>
      </c>
      <c r="I58" s="19"/>
      <c r="J58" s="159"/>
      <c r="K58" s="17"/>
      <c r="L58" s="15"/>
      <c r="M58" s="14">
        <f t="shared" si="0"/>
        <v>0</v>
      </c>
      <c r="N58" s="19"/>
      <c r="O58" s="159"/>
      <c r="P58" s="17"/>
      <c r="Q58" s="15"/>
      <c r="R58" s="14">
        <f t="shared" si="3"/>
        <v>0</v>
      </c>
      <c r="S58" s="19"/>
      <c r="T58" s="159"/>
      <c r="U58" s="17"/>
      <c r="V58" s="15"/>
      <c r="W58" s="14">
        <f t="shared" si="4"/>
        <v>0</v>
      </c>
      <c r="X58" s="19"/>
      <c r="Y58" s="159"/>
      <c r="Z58" s="17"/>
      <c r="AA58" s="15"/>
      <c r="AB58" s="14">
        <f t="shared" si="5"/>
        <v>0</v>
      </c>
      <c r="AC58" s="19"/>
    </row>
    <row r="59" spans="1:29" x14ac:dyDescent="0.2">
      <c r="A59" s="288"/>
      <c r="B59" s="289"/>
      <c r="C59" s="18"/>
      <c r="D59" s="160">
        <f t="shared" si="1"/>
        <v>0</v>
      </c>
      <c r="E59" s="159"/>
      <c r="F59" s="17"/>
      <c r="G59" s="15"/>
      <c r="H59" s="14">
        <f t="shared" si="2"/>
        <v>0</v>
      </c>
      <c r="I59" s="19"/>
      <c r="J59" s="159"/>
      <c r="K59" s="17"/>
      <c r="L59" s="15"/>
      <c r="M59" s="14">
        <f t="shared" si="0"/>
        <v>0</v>
      </c>
      <c r="N59" s="19"/>
      <c r="O59" s="159"/>
      <c r="P59" s="17"/>
      <c r="Q59" s="15"/>
      <c r="R59" s="14">
        <f t="shared" si="3"/>
        <v>0</v>
      </c>
      <c r="S59" s="19"/>
      <c r="T59" s="159"/>
      <c r="U59" s="17"/>
      <c r="V59" s="15"/>
      <c r="W59" s="14">
        <f t="shared" si="4"/>
        <v>0</v>
      </c>
      <c r="X59" s="19"/>
      <c r="Y59" s="159"/>
      <c r="Z59" s="17"/>
      <c r="AA59" s="15"/>
      <c r="AB59" s="14">
        <f t="shared" si="5"/>
        <v>0</v>
      </c>
      <c r="AC59" s="19"/>
    </row>
    <row r="60" spans="1:29" x14ac:dyDescent="0.2">
      <c r="A60" s="288"/>
      <c r="B60" s="289"/>
      <c r="C60" s="18"/>
      <c r="D60" s="160">
        <f t="shared" si="1"/>
        <v>0</v>
      </c>
      <c r="E60" s="159"/>
      <c r="F60" s="17"/>
      <c r="G60" s="15"/>
      <c r="H60" s="14">
        <f t="shared" si="2"/>
        <v>0</v>
      </c>
      <c r="I60" s="19"/>
      <c r="J60" s="159"/>
      <c r="K60" s="17"/>
      <c r="L60" s="15"/>
      <c r="M60" s="14">
        <f t="shared" si="0"/>
        <v>0</v>
      </c>
      <c r="N60" s="19"/>
      <c r="O60" s="159"/>
      <c r="P60" s="17"/>
      <c r="Q60" s="15"/>
      <c r="R60" s="14">
        <f t="shared" si="3"/>
        <v>0</v>
      </c>
      <c r="S60" s="19"/>
      <c r="T60" s="159"/>
      <c r="U60" s="17"/>
      <c r="V60" s="15"/>
      <c r="W60" s="14">
        <f t="shared" si="4"/>
        <v>0</v>
      </c>
      <c r="X60" s="19"/>
      <c r="Y60" s="159"/>
      <c r="Z60" s="17"/>
      <c r="AA60" s="15"/>
      <c r="AB60" s="14">
        <f t="shared" si="5"/>
        <v>0</v>
      </c>
      <c r="AC60" s="19"/>
    </row>
    <row r="61" spans="1:29" x14ac:dyDescent="0.2">
      <c r="A61" s="288"/>
      <c r="B61" s="289"/>
      <c r="C61" s="18"/>
      <c r="D61" s="160">
        <f t="shared" si="1"/>
        <v>0</v>
      </c>
      <c r="E61" s="159"/>
      <c r="F61" s="17"/>
      <c r="G61" s="15"/>
      <c r="H61" s="14">
        <f t="shared" si="2"/>
        <v>0</v>
      </c>
      <c r="I61" s="19"/>
      <c r="J61" s="159"/>
      <c r="K61" s="17"/>
      <c r="L61" s="15"/>
      <c r="M61" s="14">
        <f t="shared" si="0"/>
        <v>0</v>
      </c>
      <c r="N61" s="19"/>
      <c r="O61" s="159"/>
      <c r="P61" s="17"/>
      <c r="Q61" s="15"/>
      <c r="R61" s="14">
        <f t="shared" si="3"/>
        <v>0</v>
      </c>
      <c r="S61" s="19"/>
      <c r="T61" s="159"/>
      <c r="U61" s="17"/>
      <c r="V61" s="15"/>
      <c r="W61" s="14">
        <f t="shared" si="4"/>
        <v>0</v>
      </c>
      <c r="X61" s="19"/>
      <c r="Y61" s="159"/>
      <c r="Z61" s="17"/>
      <c r="AA61" s="15"/>
      <c r="AB61" s="14">
        <f t="shared" si="5"/>
        <v>0</v>
      </c>
      <c r="AC61" s="19"/>
    </row>
    <row r="62" spans="1:29" ht="21.2" customHeight="1" thickBot="1" x14ac:dyDescent="0.25">
      <c r="A62" s="161" t="s">
        <v>16</v>
      </c>
      <c r="B62" s="162"/>
      <c r="C62" s="163"/>
      <c r="D62" s="164">
        <f>SUM(D6:D61)</f>
        <v>0</v>
      </c>
      <c r="E62" s="155"/>
      <c r="F62" s="165"/>
      <c r="G62" s="165"/>
      <c r="H62" s="166">
        <f>SUM(H6:H61)</f>
        <v>0</v>
      </c>
      <c r="I62" s="167">
        <f>SUM(I6:I61)</f>
        <v>0</v>
      </c>
      <c r="J62" s="155"/>
      <c r="K62" s="165"/>
      <c r="L62" s="165"/>
      <c r="M62" s="166">
        <f>SUM(M6:M61)</f>
        <v>0</v>
      </c>
      <c r="N62" s="167">
        <f>SUM(N6:N61)</f>
        <v>0</v>
      </c>
      <c r="O62" s="155"/>
      <c r="P62" s="165"/>
      <c r="Q62" s="165"/>
      <c r="R62" s="166">
        <f>SUM(R6:R61)</f>
        <v>0</v>
      </c>
      <c r="S62" s="167">
        <f>SUM(S6:S61)</f>
        <v>0</v>
      </c>
      <c r="T62" s="155"/>
      <c r="U62" s="165"/>
      <c r="V62" s="165"/>
      <c r="W62" s="166">
        <f>SUM(W6:W61)</f>
        <v>0</v>
      </c>
      <c r="X62" s="167">
        <f>SUM(X6:X61)</f>
        <v>0</v>
      </c>
      <c r="Y62" s="155"/>
      <c r="Z62" s="165"/>
      <c r="AA62" s="165"/>
      <c r="AB62" s="166">
        <f>SUM(AB6:AB61)</f>
        <v>0</v>
      </c>
      <c r="AC62" s="167">
        <f>SUM(AC6:AC61)</f>
        <v>0</v>
      </c>
    </row>
    <row r="63" spans="1:29" x14ac:dyDescent="0.2">
      <c r="A63" s="168"/>
      <c r="B63" s="169"/>
      <c r="C63" s="155"/>
      <c r="D63" s="170"/>
      <c r="E63" s="155"/>
      <c r="F63" s="171">
        <f>SUMIF(F$6:F$61,"Admin",H$6:H$61)</f>
        <v>0</v>
      </c>
      <c r="G63" s="172">
        <f>SUMIF(F$6:F$61,"Super-visor",H$6:H$61)</f>
        <v>0</v>
      </c>
      <c r="H63" s="173">
        <f>SUMIF(F$6:F$61,"Direct Client Svcs",H$6:H$61)</f>
        <v>0</v>
      </c>
      <c r="I63" s="174" t="s">
        <v>72</v>
      </c>
      <c r="J63" s="155"/>
      <c r="K63" s="171">
        <f>SUMIF(K$6:K$61,"Admin",M$6:M$61)</f>
        <v>0</v>
      </c>
      <c r="L63" s="172">
        <f>SUMIF(K$6:K$61,"Super-visor",M$6:M$61)</f>
        <v>0</v>
      </c>
      <c r="M63" s="173">
        <f>SUMIF(K$6:K$61,"Direct Client Svcs",M$6:M$61)</f>
        <v>0</v>
      </c>
      <c r="N63" s="174" t="s">
        <v>72</v>
      </c>
      <c r="O63" s="155"/>
      <c r="P63" s="171">
        <f>SUMIF(P$6:P$61,"Admin",R$6:R$61)</f>
        <v>0</v>
      </c>
      <c r="Q63" s="172">
        <f>SUMIF(P$6:P$61,"Super-visor",R$6:R$61)</f>
        <v>0</v>
      </c>
      <c r="R63" s="173">
        <f>SUMIF(P$6:P$61,"Direct Client Svcs",R$6:R$61)</f>
        <v>0</v>
      </c>
      <c r="S63" s="174" t="s">
        <v>72</v>
      </c>
      <c r="T63" s="155"/>
      <c r="U63" s="171">
        <f>SUMIF(U$6:U$61,"Admin",W$6:W$61)</f>
        <v>0</v>
      </c>
      <c r="V63" s="172">
        <f>SUMIF(U$6:U$61,"Super-visor",W$6:W$61)</f>
        <v>0</v>
      </c>
      <c r="W63" s="173">
        <f>SUMIF(U$6:U$61,"Direct Client Svcs",W$6:W$61)</f>
        <v>0</v>
      </c>
      <c r="X63" s="174" t="s">
        <v>72</v>
      </c>
      <c r="Y63" s="155"/>
      <c r="Z63" s="171">
        <f>SUMIF(Z$6:Z$61,"Admin",AB$6:AB$61)</f>
        <v>0</v>
      </c>
      <c r="AA63" s="172">
        <f>SUMIF(Z$6:Z$61,"Super-visor",AB$6:AB$61)</f>
        <v>0</v>
      </c>
      <c r="AB63" s="173">
        <f>SUMIF(Z$6:Z$61,"Direct Client Svcs",AB$6:AB$61)</f>
        <v>0</v>
      </c>
      <c r="AC63" s="174" t="s">
        <v>72</v>
      </c>
    </row>
    <row r="64" spans="1:29" x14ac:dyDescent="0.2">
      <c r="A64" s="175"/>
      <c r="B64" s="169"/>
      <c r="C64" s="155"/>
      <c r="D64" s="176"/>
      <c r="E64" s="155"/>
      <c r="F64" s="177" t="e">
        <f>F63/H62</f>
        <v>#DIV/0!</v>
      </c>
      <c r="G64" s="177" t="e">
        <f>G63/H62</f>
        <v>#DIV/0!</v>
      </c>
      <c r="H64" s="177" t="e">
        <f>H63/H62</f>
        <v>#DIV/0!</v>
      </c>
      <c r="I64" s="174" t="s">
        <v>73</v>
      </c>
      <c r="J64" s="155"/>
      <c r="K64" s="177" t="e">
        <f>K63/M62</f>
        <v>#DIV/0!</v>
      </c>
      <c r="L64" s="177" t="e">
        <f>L63/M62</f>
        <v>#DIV/0!</v>
      </c>
      <c r="M64" s="178" t="e">
        <f>M63/M62</f>
        <v>#DIV/0!</v>
      </c>
      <c r="N64" s="174" t="s">
        <v>73</v>
      </c>
      <c r="O64" s="155"/>
      <c r="P64" s="177" t="e">
        <f>P63/R62</f>
        <v>#DIV/0!</v>
      </c>
      <c r="Q64" s="177" t="e">
        <f>Q63/R62</f>
        <v>#DIV/0!</v>
      </c>
      <c r="R64" s="177" t="e">
        <f>R63/R62</f>
        <v>#DIV/0!</v>
      </c>
      <c r="S64" s="174" t="s">
        <v>73</v>
      </c>
      <c r="T64" s="155"/>
      <c r="U64" s="177" t="e">
        <f>U63/W62</f>
        <v>#DIV/0!</v>
      </c>
      <c r="V64" s="177" t="e">
        <f>V63/W62</f>
        <v>#DIV/0!</v>
      </c>
      <c r="W64" s="177" t="e">
        <f>W63/W62</f>
        <v>#DIV/0!</v>
      </c>
      <c r="X64" s="174" t="s">
        <v>73</v>
      </c>
      <c r="Y64" s="155"/>
      <c r="Z64" s="177" t="e">
        <f>Z63/AB62</f>
        <v>#DIV/0!</v>
      </c>
      <c r="AA64" s="177" t="e">
        <f>AA63/AB62</f>
        <v>#DIV/0!</v>
      </c>
      <c r="AB64" s="177" t="e">
        <f>AB63/AB62</f>
        <v>#DIV/0!</v>
      </c>
      <c r="AC64" s="174" t="s">
        <v>73</v>
      </c>
    </row>
    <row r="65" spans="1:29" x14ac:dyDescent="0.2">
      <c r="A65" s="175"/>
      <c r="B65" s="169"/>
      <c r="C65" s="155"/>
      <c r="D65" s="176"/>
      <c r="E65" s="155"/>
      <c r="F65" s="179">
        <f>SUMIF(F$6:F$61,"Admin",I$6:I$61)</f>
        <v>0</v>
      </c>
      <c r="G65" s="179">
        <f>SUMIF(F$6:F$61,"Super-visor",I$6:I$61)</f>
        <v>0</v>
      </c>
      <c r="H65" s="180">
        <f>SUMIF(F$6:F$61,"Direct Client Svcs",I$6:I$61)</f>
        <v>0</v>
      </c>
      <c r="I65" s="174" t="s">
        <v>74</v>
      </c>
      <c r="J65" s="155"/>
      <c r="K65" s="179">
        <f>SUMIF(K$6:K$61,"Admin",N$6:N$61)</f>
        <v>0</v>
      </c>
      <c r="L65" s="179">
        <f>SUMIF(K$6:K$61,"Super-visor",N$6:N$61)</f>
        <v>0</v>
      </c>
      <c r="M65" s="180">
        <f>SUMIF(K$6:K$61,"Direct Client Svcs",N$6:N$61)</f>
        <v>0</v>
      </c>
      <c r="N65" s="174" t="s">
        <v>74</v>
      </c>
      <c r="O65" s="155"/>
      <c r="P65" s="179">
        <f>SUMIF(P$6:P$61,"Admin",S$6:S$61)</f>
        <v>0</v>
      </c>
      <c r="Q65" s="179">
        <f>SUMIF(P$6:P$61,"Super-visor",S$6:S$61)</f>
        <v>0</v>
      </c>
      <c r="R65" s="180">
        <f>SUMIF(P$6:P$61,"Direct Client Svcs",S$6:S$61)</f>
        <v>0</v>
      </c>
      <c r="S65" s="174" t="s">
        <v>74</v>
      </c>
      <c r="T65" s="155"/>
      <c r="U65" s="179">
        <f>SUMIF(U$6:U$61,"Admin",X$6:X$61)</f>
        <v>0</v>
      </c>
      <c r="V65" s="179">
        <f>SUMIF(U$6:U$61,"Super-visor",X$6:X$61)</f>
        <v>0</v>
      </c>
      <c r="W65" s="180">
        <f>SUMIF(U$6:U$61,"Direct Client Svcs",X$6:X$61)</f>
        <v>0</v>
      </c>
      <c r="X65" s="174" t="s">
        <v>74</v>
      </c>
      <c r="Y65" s="155"/>
      <c r="Z65" s="179">
        <f>SUMIF(Z$6:Z$61,"Admin",AC$6:AC$61)</f>
        <v>0</v>
      </c>
      <c r="AA65" s="179">
        <f>SUMIF(Z$6:Z$61,"Super-visor",AC$6:AC$61)</f>
        <v>0</v>
      </c>
      <c r="AB65" s="180">
        <f>SUMIF(Z$6:Z$61,"Direct Client Svcs",AC$6:AC$61)</f>
        <v>0</v>
      </c>
      <c r="AC65" s="174" t="s">
        <v>74</v>
      </c>
    </row>
    <row r="66" spans="1:29" ht="34.5" customHeight="1" thickBot="1" x14ac:dyDescent="0.25">
      <c r="A66" s="175"/>
      <c r="B66" s="169"/>
      <c r="C66" s="181"/>
      <c r="D66" s="182"/>
      <c r="E66" s="155"/>
      <c r="F66" s="183" t="s">
        <v>81</v>
      </c>
      <c r="G66" s="184" t="s">
        <v>82</v>
      </c>
      <c r="H66" s="184" t="s">
        <v>83</v>
      </c>
      <c r="I66" s="244"/>
      <c r="J66" s="155"/>
      <c r="K66" s="183" t="s">
        <v>81</v>
      </c>
      <c r="L66" s="184" t="s">
        <v>82</v>
      </c>
      <c r="M66" s="184" t="s">
        <v>83</v>
      </c>
      <c r="N66" s="185"/>
      <c r="O66" s="155"/>
      <c r="P66" s="183" t="s">
        <v>81</v>
      </c>
      <c r="Q66" s="184" t="s">
        <v>82</v>
      </c>
      <c r="R66" s="184" t="s">
        <v>83</v>
      </c>
      <c r="S66" s="185"/>
      <c r="T66" s="155"/>
      <c r="U66" s="183" t="s">
        <v>81</v>
      </c>
      <c r="V66" s="184" t="s">
        <v>82</v>
      </c>
      <c r="W66" s="184" t="s">
        <v>83</v>
      </c>
      <c r="X66" s="185"/>
      <c r="Y66" s="155"/>
      <c r="Z66" s="183" t="s">
        <v>81</v>
      </c>
      <c r="AA66" s="184" t="s">
        <v>158</v>
      </c>
      <c r="AB66" s="184" t="s">
        <v>83</v>
      </c>
      <c r="AC66" s="185"/>
    </row>
    <row r="67" spans="1:29" ht="12.95" customHeight="1" x14ac:dyDescent="0.2">
      <c r="A67" s="186" t="s">
        <v>17</v>
      </c>
      <c r="B67" s="187"/>
      <c r="C67" s="155"/>
      <c r="D67" s="188"/>
      <c r="E67" s="155"/>
      <c r="F67" s="189"/>
      <c r="G67" s="155"/>
      <c r="H67" s="155"/>
      <c r="I67" s="190"/>
      <c r="J67" s="155"/>
      <c r="K67" s="189"/>
      <c r="L67" s="155"/>
      <c r="M67" s="155"/>
      <c r="N67" s="190"/>
      <c r="O67" s="155"/>
      <c r="P67" s="189"/>
      <c r="Q67" s="155"/>
      <c r="R67" s="155"/>
      <c r="S67" s="190"/>
      <c r="T67" s="155"/>
      <c r="U67" s="189"/>
      <c r="V67" s="155"/>
      <c r="W67" s="155"/>
      <c r="X67" s="190"/>
      <c r="Y67" s="155"/>
      <c r="Z67" s="189"/>
      <c r="AA67" s="155"/>
      <c r="AB67" s="155"/>
      <c r="AC67" s="190"/>
    </row>
    <row r="68" spans="1:29" ht="15.95" customHeight="1" x14ac:dyDescent="0.2">
      <c r="A68" s="191" t="s">
        <v>18</v>
      </c>
      <c r="B68" s="192"/>
      <c r="C68" s="193"/>
      <c r="D68" s="194"/>
      <c r="E68" s="155"/>
      <c r="F68" s="195" t="s">
        <v>75</v>
      </c>
      <c r="G68" s="196"/>
      <c r="H68" s="197" t="e">
        <f>I68/I73</f>
        <v>#DIV/0!</v>
      </c>
      <c r="I68" s="19"/>
      <c r="J68" s="155"/>
      <c r="K68" s="195" t="s">
        <v>75</v>
      </c>
      <c r="L68" s="196"/>
      <c r="M68" s="197" t="e">
        <f>N68/N73</f>
        <v>#DIV/0!</v>
      </c>
      <c r="N68" s="19"/>
      <c r="O68" s="155"/>
      <c r="P68" s="195" t="s">
        <v>75</v>
      </c>
      <c r="Q68" s="196"/>
      <c r="R68" s="197" t="e">
        <f>S68/S73</f>
        <v>#DIV/0!</v>
      </c>
      <c r="S68" s="19"/>
      <c r="T68" s="155"/>
      <c r="U68" s="195" t="s">
        <v>75</v>
      </c>
      <c r="V68" s="196"/>
      <c r="W68" s="197" t="e">
        <f>X68/X73</f>
        <v>#DIV/0!</v>
      </c>
      <c r="X68" s="19"/>
      <c r="Y68" s="155"/>
      <c r="Z68" s="195" t="s">
        <v>75</v>
      </c>
      <c r="AA68" s="196"/>
      <c r="AB68" s="197" t="e">
        <f>AC68/AC73</f>
        <v>#DIV/0!</v>
      </c>
      <c r="AC68" s="19"/>
    </row>
    <row r="69" spans="1:29" ht="15.95" customHeight="1" x14ac:dyDescent="0.2">
      <c r="A69" s="198" t="s">
        <v>19</v>
      </c>
      <c r="B69" s="199"/>
      <c r="C69" s="193"/>
      <c r="D69" s="194"/>
      <c r="E69" s="155"/>
      <c r="F69" s="195" t="s">
        <v>75</v>
      </c>
      <c r="G69" s="200"/>
      <c r="H69" s="197" t="e">
        <f>I69/I73</f>
        <v>#DIV/0!</v>
      </c>
      <c r="I69" s="19"/>
      <c r="J69" s="155"/>
      <c r="K69" s="195" t="s">
        <v>75</v>
      </c>
      <c r="L69" s="200"/>
      <c r="M69" s="197" t="e">
        <f>N69/N73</f>
        <v>#DIV/0!</v>
      </c>
      <c r="N69" s="19"/>
      <c r="O69" s="155"/>
      <c r="P69" s="195" t="s">
        <v>75</v>
      </c>
      <c r="Q69" s="200"/>
      <c r="R69" s="197" t="e">
        <f>S69/S73</f>
        <v>#DIV/0!</v>
      </c>
      <c r="S69" s="19"/>
      <c r="T69" s="155"/>
      <c r="U69" s="195" t="s">
        <v>75</v>
      </c>
      <c r="V69" s="200"/>
      <c r="W69" s="197" t="e">
        <f>X69/X73</f>
        <v>#DIV/0!</v>
      </c>
      <c r="X69" s="19"/>
      <c r="Y69" s="155"/>
      <c r="Z69" s="195" t="s">
        <v>75</v>
      </c>
      <c r="AA69" s="200"/>
      <c r="AB69" s="197" t="e">
        <f>AC69/AC73</f>
        <v>#DIV/0!</v>
      </c>
      <c r="AC69" s="19"/>
    </row>
    <row r="70" spans="1:29" ht="15.95" customHeight="1" x14ac:dyDescent="0.2">
      <c r="A70" s="198" t="s">
        <v>20</v>
      </c>
      <c r="B70" s="199"/>
      <c r="C70" s="193"/>
      <c r="D70" s="194"/>
      <c r="E70" s="155"/>
      <c r="F70" s="195" t="s">
        <v>75</v>
      </c>
      <c r="G70" s="200"/>
      <c r="H70" s="197" t="e">
        <f>I70/I73</f>
        <v>#DIV/0!</v>
      </c>
      <c r="I70" s="19"/>
      <c r="J70" s="155"/>
      <c r="K70" s="195" t="s">
        <v>75</v>
      </c>
      <c r="L70" s="200"/>
      <c r="M70" s="197" t="e">
        <f>N70/N73</f>
        <v>#DIV/0!</v>
      </c>
      <c r="N70" s="19"/>
      <c r="O70" s="155"/>
      <c r="P70" s="195" t="s">
        <v>75</v>
      </c>
      <c r="Q70" s="200"/>
      <c r="R70" s="197" t="e">
        <f>S70/S73</f>
        <v>#DIV/0!</v>
      </c>
      <c r="S70" s="19"/>
      <c r="T70" s="155"/>
      <c r="U70" s="195" t="s">
        <v>75</v>
      </c>
      <c r="V70" s="200"/>
      <c r="W70" s="197" t="e">
        <f>X70/X73</f>
        <v>#DIV/0!</v>
      </c>
      <c r="X70" s="19"/>
      <c r="Y70" s="155"/>
      <c r="Z70" s="195" t="s">
        <v>75</v>
      </c>
      <c r="AA70" s="200"/>
      <c r="AB70" s="197" t="e">
        <f>AC70/AC73</f>
        <v>#DIV/0!</v>
      </c>
      <c r="AC70" s="19"/>
    </row>
    <row r="71" spans="1:29" ht="15.95" customHeight="1" x14ac:dyDescent="0.2">
      <c r="A71" s="198" t="s">
        <v>21</v>
      </c>
      <c r="B71" s="199"/>
      <c r="C71" s="193"/>
      <c r="D71" s="194"/>
      <c r="E71" s="155"/>
      <c r="F71" s="195" t="s">
        <v>75</v>
      </c>
      <c r="G71" s="200"/>
      <c r="H71" s="197" t="e">
        <f>I71/I73</f>
        <v>#DIV/0!</v>
      </c>
      <c r="I71" s="19"/>
      <c r="J71" s="155"/>
      <c r="K71" s="195" t="s">
        <v>75</v>
      </c>
      <c r="L71" s="200"/>
      <c r="M71" s="197" t="e">
        <f>N71/N73</f>
        <v>#DIV/0!</v>
      </c>
      <c r="N71" s="19"/>
      <c r="O71" s="155"/>
      <c r="P71" s="195" t="s">
        <v>75</v>
      </c>
      <c r="Q71" s="200"/>
      <c r="R71" s="197" t="e">
        <f>S71/S73</f>
        <v>#DIV/0!</v>
      </c>
      <c r="S71" s="19"/>
      <c r="T71" s="155"/>
      <c r="U71" s="195" t="s">
        <v>75</v>
      </c>
      <c r="V71" s="200"/>
      <c r="W71" s="197" t="e">
        <f>X71/X73</f>
        <v>#DIV/0!</v>
      </c>
      <c r="X71" s="19"/>
      <c r="Y71" s="155"/>
      <c r="Z71" s="195" t="s">
        <v>75</v>
      </c>
      <c r="AA71" s="200"/>
      <c r="AB71" s="197" t="e">
        <f>AC71/AC73</f>
        <v>#DIV/0!</v>
      </c>
      <c r="AC71" s="19"/>
    </row>
    <row r="72" spans="1:29" ht="15.95" customHeight="1" x14ac:dyDescent="0.2">
      <c r="A72" s="201" t="s">
        <v>22</v>
      </c>
      <c r="B72" s="202"/>
      <c r="C72" s="12"/>
      <c r="D72" s="194"/>
      <c r="E72" s="155"/>
      <c r="F72" s="195" t="s">
        <v>75</v>
      </c>
      <c r="G72" s="203"/>
      <c r="H72" s="197" t="e">
        <f>I72/I73</f>
        <v>#DIV/0!</v>
      </c>
      <c r="I72" s="19"/>
      <c r="J72" s="155"/>
      <c r="K72" s="195" t="s">
        <v>75</v>
      </c>
      <c r="L72" s="203"/>
      <c r="M72" s="197" t="e">
        <f>N72/N73</f>
        <v>#DIV/0!</v>
      </c>
      <c r="N72" s="19"/>
      <c r="O72" s="155"/>
      <c r="P72" s="195" t="s">
        <v>75</v>
      </c>
      <c r="Q72" s="203"/>
      <c r="R72" s="197" t="e">
        <f>S72/S73</f>
        <v>#DIV/0!</v>
      </c>
      <c r="S72" s="19"/>
      <c r="T72" s="155"/>
      <c r="U72" s="195" t="s">
        <v>75</v>
      </c>
      <c r="V72" s="203"/>
      <c r="W72" s="197" t="e">
        <f>X72/X73</f>
        <v>#DIV/0!</v>
      </c>
      <c r="X72" s="19"/>
      <c r="Y72" s="155"/>
      <c r="Z72" s="195" t="s">
        <v>75</v>
      </c>
      <c r="AA72" s="203"/>
      <c r="AB72" s="197" t="e">
        <f>AC72/AC73</f>
        <v>#DIV/0!</v>
      </c>
      <c r="AC72" s="19"/>
    </row>
    <row r="73" spans="1:29" x14ac:dyDescent="0.2">
      <c r="A73" s="204" t="s">
        <v>23</v>
      </c>
      <c r="B73" s="205"/>
      <c r="C73" s="206"/>
      <c r="D73" s="207"/>
      <c r="E73" s="155"/>
      <c r="F73" s="208" t="s">
        <v>76</v>
      </c>
      <c r="G73" s="206"/>
      <c r="H73" s="209" t="e">
        <f>I73/I62</f>
        <v>#DIV/0!</v>
      </c>
      <c r="I73" s="210">
        <f>SUM(I68:I72)</f>
        <v>0</v>
      </c>
      <c r="J73" s="155"/>
      <c r="K73" s="208" t="s">
        <v>76</v>
      </c>
      <c r="L73" s="206"/>
      <c r="M73" s="209" t="e">
        <f>N73/N62</f>
        <v>#DIV/0!</v>
      </c>
      <c r="N73" s="210">
        <f>SUM(N68:N72)</f>
        <v>0</v>
      </c>
      <c r="O73" s="155"/>
      <c r="P73" s="208" t="s">
        <v>76</v>
      </c>
      <c r="Q73" s="206"/>
      <c r="R73" s="209" t="e">
        <f>S73/S62</f>
        <v>#DIV/0!</v>
      </c>
      <c r="S73" s="210">
        <f>SUM(S68:S72)</f>
        <v>0</v>
      </c>
      <c r="T73" s="155"/>
      <c r="U73" s="208" t="s">
        <v>76</v>
      </c>
      <c r="V73" s="206"/>
      <c r="W73" s="209" t="e">
        <f>X73/X62</f>
        <v>#DIV/0!</v>
      </c>
      <c r="X73" s="210">
        <f>SUM(X68:X72)</f>
        <v>0</v>
      </c>
      <c r="Y73" s="155"/>
      <c r="Z73" s="208" t="s">
        <v>76</v>
      </c>
      <c r="AA73" s="206"/>
      <c r="AB73" s="209" t="e">
        <f>AC73/AC62</f>
        <v>#DIV/0!</v>
      </c>
      <c r="AC73" s="210">
        <f>SUM(AC68:AC72)</f>
        <v>0</v>
      </c>
    </row>
    <row r="74" spans="1:29" ht="15.75" thickBot="1" x14ac:dyDescent="0.25">
      <c r="A74" s="211"/>
      <c r="B74" s="211"/>
      <c r="C74" s="155"/>
      <c r="D74" s="212"/>
      <c r="E74" s="155"/>
      <c r="F74" s="213" t="s">
        <v>87</v>
      </c>
      <c r="G74" s="155"/>
      <c r="H74" s="214" t="e">
        <f>I74/I75</f>
        <v>#DIV/0!</v>
      </c>
      <c r="I74" s="215" t="e">
        <f>F65+(F65*H73)</f>
        <v>#DIV/0!</v>
      </c>
      <c r="J74" s="155"/>
      <c r="K74" s="213" t="s">
        <v>87</v>
      </c>
      <c r="L74" s="155"/>
      <c r="M74" s="214" t="e">
        <f>N74/N75</f>
        <v>#DIV/0!</v>
      </c>
      <c r="N74" s="215" t="e">
        <f>K65+(K65*M73)</f>
        <v>#DIV/0!</v>
      </c>
      <c r="O74" s="155"/>
      <c r="P74" s="213" t="s">
        <v>87</v>
      </c>
      <c r="Q74" s="155"/>
      <c r="R74" s="214" t="e">
        <f>S74/S75</f>
        <v>#DIV/0!</v>
      </c>
      <c r="S74" s="215" t="e">
        <f>P65+(P65*R73)</f>
        <v>#DIV/0!</v>
      </c>
      <c r="T74" s="155"/>
      <c r="U74" s="213" t="s">
        <v>87</v>
      </c>
      <c r="V74" s="155"/>
      <c r="W74" s="214" t="e">
        <f>X74/X75</f>
        <v>#DIV/0!</v>
      </c>
      <c r="X74" s="215" t="e">
        <f>U65+(U65*W73)</f>
        <v>#DIV/0!</v>
      </c>
      <c r="Y74" s="155"/>
      <c r="Z74" s="213" t="s">
        <v>87</v>
      </c>
      <c r="AA74" s="155"/>
      <c r="AB74" s="214" t="e">
        <f>AC74/AC75</f>
        <v>#DIV/0!</v>
      </c>
      <c r="AC74" s="215" t="e">
        <f>Z65+(Z65*AB73)</f>
        <v>#DIV/0!</v>
      </c>
    </row>
    <row r="75" spans="1:29" ht="15.75" thickBot="1" x14ac:dyDescent="0.25">
      <c r="A75" s="216" t="s">
        <v>24</v>
      </c>
      <c r="B75" s="217"/>
      <c r="C75" s="218"/>
      <c r="D75" s="219"/>
      <c r="E75" s="220"/>
      <c r="F75" s="221"/>
      <c r="G75" s="222"/>
      <c r="H75" s="222"/>
      <c r="I75" s="223">
        <f>+I62+I73</f>
        <v>0</v>
      </c>
      <c r="J75" s="220"/>
      <c r="K75" s="221"/>
      <c r="L75" s="222"/>
      <c r="M75" s="222"/>
      <c r="N75" s="223">
        <f>+N62+N73</f>
        <v>0</v>
      </c>
      <c r="O75" s="155"/>
      <c r="P75" s="221"/>
      <c r="Q75" s="222"/>
      <c r="R75" s="222"/>
      <c r="S75" s="223">
        <f>+S62+S73</f>
        <v>0</v>
      </c>
      <c r="T75" s="155"/>
      <c r="U75" s="221"/>
      <c r="V75" s="222"/>
      <c r="W75" s="222"/>
      <c r="X75" s="223">
        <f>+X62+X73</f>
        <v>0</v>
      </c>
      <c r="Y75" s="155"/>
      <c r="Z75" s="221"/>
      <c r="AA75" s="222"/>
      <c r="AB75" s="222"/>
      <c r="AC75" s="223">
        <f>+AC62+AC73</f>
        <v>0</v>
      </c>
    </row>
    <row r="76" spans="1:29" s="139" customFormat="1" x14ac:dyDescent="0.2">
      <c r="A76" s="280" t="s">
        <v>88</v>
      </c>
      <c r="B76" s="281"/>
      <c r="C76" s="281"/>
      <c r="D76" s="281"/>
      <c r="E76" s="224"/>
      <c r="F76" s="224"/>
      <c r="G76" s="224"/>
      <c r="H76" s="224"/>
      <c r="I76" s="225" t="e">
        <f>I$74+'ExB Budg1'!C$50</f>
        <v>#DIV/0!</v>
      </c>
      <c r="J76" s="224"/>
      <c r="K76" s="224"/>
      <c r="L76" s="224"/>
      <c r="M76" s="224"/>
      <c r="N76" s="225" t="e">
        <f>N$74+'ExB Budg1'!D$50</f>
        <v>#DIV/0!</v>
      </c>
      <c r="O76" s="224"/>
      <c r="P76" s="224"/>
      <c r="Q76" s="224"/>
      <c r="R76" s="224"/>
      <c r="S76" s="225" t="e">
        <f>S$74+'ExB Budg1'!E$50</f>
        <v>#DIV/0!</v>
      </c>
      <c r="T76" s="224"/>
      <c r="U76" s="224"/>
      <c r="V76" s="224"/>
      <c r="W76" s="224"/>
      <c r="X76" s="225" t="e">
        <f>X$74+'ExB Budg1'!F$50</f>
        <v>#DIV/0!</v>
      </c>
      <c r="Y76" s="224"/>
      <c r="Z76" s="224"/>
      <c r="AA76" s="224"/>
      <c r="AB76" s="224"/>
      <c r="AC76" s="226" t="e">
        <f>AC$74+'ExB Budg1'!G$50</f>
        <v>#DIV/0!</v>
      </c>
    </row>
    <row r="77" spans="1:29" s="139" customFormat="1" ht="15.75" thickBot="1" x14ac:dyDescent="0.25">
      <c r="A77" s="282" t="s">
        <v>89</v>
      </c>
      <c r="B77" s="283"/>
      <c r="C77" s="283"/>
      <c r="D77" s="283"/>
      <c r="E77" s="227"/>
      <c r="F77" s="227"/>
      <c r="G77" s="227"/>
      <c r="H77" s="227"/>
      <c r="I77" s="243" t="e">
        <f>I$76/'ExB Budg1'!C$67</f>
        <v>#DIV/0!</v>
      </c>
      <c r="J77" s="227"/>
      <c r="K77" s="227"/>
      <c r="L77" s="227"/>
      <c r="M77" s="227"/>
      <c r="N77" s="228" t="e">
        <f>N$76/'ExB Budg1'!D$67</f>
        <v>#DIV/0!</v>
      </c>
      <c r="O77" s="227"/>
      <c r="P77" s="227"/>
      <c r="Q77" s="227"/>
      <c r="R77" s="227"/>
      <c r="S77" s="228" t="e">
        <f>S$76/'ExB Budg1'!E$67</f>
        <v>#DIV/0!</v>
      </c>
      <c r="T77" s="227"/>
      <c r="U77" s="227"/>
      <c r="V77" s="227"/>
      <c r="W77" s="227"/>
      <c r="X77" s="228" t="e">
        <f>X$76/'ExB Budg1'!F$67</f>
        <v>#DIV/0!</v>
      </c>
      <c r="Y77" s="227"/>
      <c r="Z77" s="227"/>
      <c r="AA77" s="227"/>
      <c r="AB77" s="227"/>
      <c r="AC77" s="229" t="e">
        <f>AC$76/'ExB Budg1'!G$67</f>
        <v>#DIV/0!</v>
      </c>
    </row>
    <row r="78" spans="1:29" x14ac:dyDescent="0.2">
      <c r="A78" s="230" t="s">
        <v>159</v>
      </c>
      <c r="B78" s="231"/>
      <c r="C78" s="231"/>
      <c r="D78" s="231"/>
      <c r="E78" s="155"/>
      <c r="F78" s="231"/>
      <c r="G78" s="231"/>
      <c r="H78" s="231"/>
      <c r="I78" s="231"/>
      <c r="J78" s="155"/>
      <c r="K78" s="231"/>
      <c r="L78" s="231"/>
      <c r="M78" s="231"/>
      <c r="N78" s="232"/>
      <c r="O78" s="150"/>
      <c r="P78" s="150"/>
      <c r="Q78" s="150"/>
      <c r="R78" s="151"/>
      <c r="S78" s="150"/>
      <c r="T78" s="150"/>
      <c r="U78" s="150"/>
      <c r="V78" s="150"/>
      <c r="W78" s="151"/>
      <c r="X78" s="150"/>
      <c r="Y78" s="150"/>
      <c r="Z78" s="150"/>
      <c r="AA78" s="150"/>
      <c r="AB78" s="151"/>
      <c r="AC78" s="150"/>
    </row>
    <row r="79" spans="1:29" x14ac:dyDescent="0.2">
      <c r="A79" s="11" t="s">
        <v>91</v>
      </c>
      <c r="B79" s="159"/>
      <c r="C79" s="159"/>
      <c r="D79" s="159"/>
      <c r="E79" s="233"/>
      <c r="F79" s="234"/>
      <c r="G79" s="234"/>
      <c r="H79" s="235"/>
      <c r="I79" s="235"/>
      <c r="J79" s="236"/>
      <c r="K79" s="235"/>
      <c r="L79" s="237"/>
      <c r="M79" s="237"/>
      <c r="N79" s="237"/>
      <c r="O79" s="238"/>
      <c r="P79" s="238"/>
      <c r="Q79" s="238"/>
      <c r="R79" s="151"/>
      <c r="S79" s="150"/>
      <c r="T79" s="238"/>
      <c r="U79" s="238"/>
      <c r="V79" s="238"/>
      <c r="W79" s="151"/>
      <c r="X79" s="150"/>
      <c r="Y79" s="238"/>
      <c r="Z79" s="238"/>
      <c r="AA79" s="238"/>
      <c r="AB79" s="151"/>
      <c r="AC79" s="150"/>
    </row>
  </sheetData>
  <sheetProtection algorithmName="SHA-512" hashValue="SN/aen3AAuRLL3VAdbf6lCgH/gDqwh/FCWYme8aTW1ip5deShSf/hwNq43b059pPnypntWa81eblOaUSqAWTQA==" saltValue="idm97dVUl4dNU4aZHgsKew==" spinCount="100000" sheet="1" objects="1" scenarios="1"/>
  <mergeCells count="66">
    <mergeCell ref="A59:B59"/>
    <mergeCell ref="A60:B60"/>
    <mergeCell ref="A61:B61"/>
    <mergeCell ref="A53:B53"/>
    <mergeCell ref="A54:B54"/>
    <mergeCell ref="A55:B55"/>
    <mergeCell ref="A56:B56"/>
    <mergeCell ref="A57:B57"/>
    <mergeCell ref="A49:B49"/>
    <mergeCell ref="A50:B50"/>
    <mergeCell ref="A51:B51"/>
    <mergeCell ref="A52:B52"/>
    <mergeCell ref="A58:B58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76:D76"/>
    <mergeCell ref="A77:D77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U4:X4"/>
    <mergeCell ref="Z4:AC4"/>
    <mergeCell ref="A2:B2"/>
    <mergeCell ref="F4:I4"/>
    <mergeCell ref="K4:N4"/>
    <mergeCell ref="A3:D3"/>
    <mergeCell ref="P4:S4"/>
  </mergeCells>
  <conditionalFormatting sqref="C66">
    <cfRule type="expression" dxfId="18" priority="65" stopIfTrue="1">
      <formula>D$66&gt;0</formula>
    </cfRule>
  </conditionalFormatting>
  <conditionalFormatting sqref="D66">
    <cfRule type="cellIs" dxfId="17" priority="66" stopIfTrue="1" operator="greaterThan">
      <formula>0</formula>
    </cfRule>
  </conditionalFormatting>
  <conditionalFormatting sqref="N66">
    <cfRule type="expression" dxfId="16" priority="56" stopIfTrue="1">
      <formula>M$62&gt;0</formula>
    </cfRule>
  </conditionalFormatting>
  <conditionalFormatting sqref="I66">
    <cfRule type="expression" dxfId="15" priority="49" stopIfTrue="1">
      <formula>H$62&gt;0</formula>
    </cfRule>
  </conditionalFormatting>
  <conditionalFormatting sqref="S66">
    <cfRule type="expression" dxfId="14" priority="42" stopIfTrue="1">
      <formula>R$62&gt;0</formula>
    </cfRule>
  </conditionalFormatting>
  <conditionalFormatting sqref="X66">
    <cfRule type="expression" dxfId="13" priority="35" stopIfTrue="1">
      <formula>W$62&gt;0</formula>
    </cfRule>
  </conditionalFormatting>
  <conditionalFormatting sqref="AC66">
    <cfRule type="expression" dxfId="12" priority="28" stopIfTrue="1">
      <formula>AB$62&gt;0</formula>
    </cfRule>
  </conditionalFormatting>
  <conditionalFormatting sqref="F66">
    <cfRule type="expression" dxfId="11" priority="22" stopIfTrue="1">
      <formula>H$62&gt;0</formula>
    </cfRule>
  </conditionalFormatting>
  <conditionalFormatting sqref="G66">
    <cfRule type="expression" dxfId="10" priority="23" stopIfTrue="1">
      <formula>H$62&gt;0</formula>
    </cfRule>
  </conditionalFormatting>
  <conditionalFormatting sqref="H66">
    <cfRule type="expression" dxfId="9" priority="24" stopIfTrue="1">
      <formula>H$62&gt;0</formula>
    </cfRule>
  </conditionalFormatting>
  <conditionalFormatting sqref="Z66 U66 P66 K66">
    <cfRule type="expression" dxfId="8" priority="10" stopIfTrue="1">
      <formula>M$62&gt;0</formula>
    </cfRule>
  </conditionalFormatting>
  <conditionalFormatting sqref="AA66 V66 Q66 L66">
    <cfRule type="expression" dxfId="7" priority="9" stopIfTrue="1">
      <formula>M$62&gt;0</formula>
    </cfRule>
  </conditionalFormatting>
  <conditionalFormatting sqref="AB66 W66 R66 M66">
    <cfRule type="expression" dxfId="6" priority="8" stopIfTrue="1">
      <formula>M$62&gt;0</formula>
    </cfRule>
  </conditionalFormatting>
  <conditionalFormatting sqref="H74">
    <cfRule type="expression" dxfId="5" priority="7">
      <formula>H74&gt;20%</formula>
    </cfRule>
  </conditionalFormatting>
  <conditionalFormatting sqref="M74">
    <cfRule type="expression" dxfId="4" priority="6">
      <formula>M74&gt;20%</formula>
    </cfRule>
  </conditionalFormatting>
  <conditionalFormatting sqref="R74">
    <cfRule type="expression" dxfId="3" priority="5">
      <formula>R74&gt;20%</formula>
    </cfRule>
  </conditionalFormatting>
  <conditionalFormatting sqref="W74">
    <cfRule type="expression" dxfId="2" priority="4">
      <formula>W74&gt;20%</formula>
    </cfRule>
  </conditionalFormatting>
  <conditionalFormatting sqref="AB74">
    <cfRule type="expression" dxfId="1" priority="3">
      <formula>AB74&gt;20%</formula>
    </cfRule>
  </conditionalFormatting>
  <conditionalFormatting sqref="D6:D61">
    <cfRule type="cellIs" dxfId="0" priority="1" operator="greaterThan">
      <formula>1</formula>
    </cfRule>
  </conditionalFormatting>
  <dataValidations disablePrompts="1" count="1">
    <dataValidation type="list" allowBlank="1" showInputMessage="1" showErrorMessage="1" sqref="K6:K61 F6:F61 P6:P61 U6:U61 Z6:Z61">
      <formula1>$K$66:$M$66</formula1>
    </dataValidation>
  </dataValidations>
  <printOptions horizontalCentered="1"/>
  <pageMargins left="0.05" right="0.05" top="0.1" bottom="0.3" header="0.16" footer="0.16"/>
  <pageSetup fitToHeight="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41"/>
  <sheetViews>
    <sheetView zoomScaleNormal="100" workbookViewId="0">
      <pane xSplit="1" ySplit="5" topLeftCell="B9" activePane="bottomRight" state="frozen"/>
      <selection pane="topRight" activeCell="B1" sqref="B1"/>
      <selection pane="bottomLeft" activeCell="A5" sqref="A5"/>
      <selection pane="bottomRight" activeCell="A34" sqref="A34:A40"/>
    </sheetView>
  </sheetViews>
  <sheetFormatPr defaultColWidth="9.19921875" defaultRowHeight="12.75" x14ac:dyDescent="0.2"/>
  <cols>
    <col min="1" max="1" width="14" style="240" customWidth="1"/>
    <col min="2" max="2" width="56.3984375" style="240" customWidth="1"/>
    <col min="3" max="3" width="16" style="240" customWidth="1"/>
    <col min="4" max="4" width="1.3984375" style="240" customWidth="1"/>
    <col min="5" max="5" width="34.3984375" style="240" hidden="1" customWidth="1"/>
    <col min="6" max="6" width="14.796875" style="240" hidden="1" customWidth="1"/>
    <col min="7" max="7" width="1.19921875" style="240" hidden="1" customWidth="1"/>
    <col min="8" max="8" width="31.3984375" style="240" hidden="1" customWidth="1"/>
    <col min="9" max="9" width="14.796875" style="240" hidden="1" customWidth="1"/>
    <col min="10" max="10" width="1.19921875" style="240" hidden="1" customWidth="1"/>
    <col min="11" max="11" width="32.59765625" style="240" hidden="1" customWidth="1"/>
    <col min="12" max="12" width="14.796875" style="240" hidden="1" customWidth="1"/>
    <col min="13" max="13" width="1.19921875" style="240" hidden="1" customWidth="1"/>
    <col min="14" max="14" width="32.59765625" style="240" hidden="1" customWidth="1"/>
    <col min="15" max="15" width="14.796875" style="240" hidden="1" customWidth="1"/>
    <col min="16" max="16" width="1.19921875" style="240" hidden="1" customWidth="1"/>
    <col min="17" max="17" width="32.19921875" style="240" hidden="1" customWidth="1"/>
    <col min="18" max="18" width="14.796875" style="240" hidden="1" customWidth="1"/>
    <col min="19" max="19" width="1" style="240" hidden="1" customWidth="1"/>
    <col min="20" max="20" width="32.59765625" style="240" hidden="1" customWidth="1"/>
    <col min="21" max="21" width="14.796875" style="240" hidden="1" customWidth="1"/>
    <col min="22" max="22" width="0.796875" style="240" hidden="1" customWidth="1"/>
    <col min="23" max="23" width="33" style="240" hidden="1" customWidth="1"/>
    <col min="24" max="24" width="14.796875" style="240" hidden="1" customWidth="1"/>
    <col min="25" max="25" width="1.19921875" style="240" hidden="1" customWidth="1"/>
    <col min="26" max="26" width="32" style="240" hidden="1" customWidth="1"/>
    <col min="27" max="27" width="14.796875" style="240" hidden="1" customWidth="1"/>
    <col min="28" max="28" width="1" style="240" hidden="1" customWidth="1"/>
    <col min="29" max="29" width="32.59765625" style="240" hidden="1" customWidth="1"/>
    <col min="30" max="30" width="14.796875" style="240" hidden="1" customWidth="1"/>
    <col min="31" max="16384" width="9.19921875" style="240"/>
  </cols>
  <sheetData>
    <row r="3" spans="1:30" x14ac:dyDescent="0.2">
      <c r="B3" s="290" t="s">
        <v>157</v>
      </c>
      <c r="C3" s="290"/>
      <c r="D3" s="58"/>
      <c r="E3" s="290" t="s">
        <v>148</v>
      </c>
      <c r="F3" s="290"/>
      <c r="G3" s="58"/>
      <c r="H3" s="290" t="s">
        <v>147</v>
      </c>
      <c r="I3" s="290"/>
      <c r="J3" s="58"/>
      <c r="K3" s="290" t="s">
        <v>146</v>
      </c>
      <c r="L3" s="290"/>
      <c r="M3" s="58"/>
      <c r="N3" s="290" t="s">
        <v>145</v>
      </c>
      <c r="O3" s="290"/>
      <c r="P3" s="58"/>
      <c r="Q3" s="290" t="s">
        <v>144</v>
      </c>
      <c r="R3" s="290"/>
      <c r="S3" s="58"/>
      <c r="T3" s="290" t="s">
        <v>143</v>
      </c>
      <c r="U3" s="290"/>
      <c r="V3" s="58"/>
      <c r="W3" s="290" t="s">
        <v>142</v>
      </c>
      <c r="X3" s="290"/>
      <c r="Y3" s="58"/>
      <c r="Z3" s="290" t="s">
        <v>141</v>
      </c>
      <c r="AA3" s="290"/>
      <c r="AB3" s="58"/>
      <c r="AC3" s="290" t="s">
        <v>140</v>
      </c>
      <c r="AD3" s="290"/>
    </row>
    <row r="4" spans="1:30" ht="38.25" customHeight="1" x14ac:dyDescent="0.2">
      <c r="A4" s="241" t="s">
        <v>78</v>
      </c>
      <c r="B4" s="293">
        <f>'ExB Budg1'!C8</f>
        <v>0</v>
      </c>
      <c r="C4" s="294"/>
      <c r="D4" s="58"/>
      <c r="E4" s="295">
        <v>0</v>
      </c>
      <c r="F4" s="296"/>
      <c r="G4" s="58"/>
      <c r="H4" s="295">
        <v>0</v>
      </c>
      <c r="I4" s="296"/>
      <c r="J4" s="58"/>
      <c r="K4" s="295">
        <v>0</v>
      </c>
      <c r="L4" s="296"/>
      <c r="M4" s="58"/>
      <c r="N4" s="295">
        <v>0</v>
      </c>
      <c r="O4" s="296"/>
      <c r="P4" s="58"/>
      <c r="Q4" s="295">
        <v>0</v>
      </c>
      <c r="R4" s="296"/>
      <c r="S4" s="58"/>
      <c r="T4" s="295">
        <v>0</v>
      </c>
      <c r="U4" s="296"/>
      <c r="V4" s="58"/>
      <c r="W4" s="295">
        <v>0</v>
      </c>
      <c r="X4" s="296"/>
      <c r="Y4" s="58"/>
      <c r="Z4" s="295">
        <v>0</v>
      </c>
      <c r="AA4" s="296"/>
      <c r="AB4" s="58"/>
      <c r="AC4" s="295">
        <v>0</v>
      </c>
      <c r="AD4" s="296"/>
    </row>
    <row r="5" spans="1:30" x14ac:dyDescent="0.2">
      <c r="A5" s="57"/>
      <c r="B5" s="57" t="s">
        <v>139</v>
      </c>
      <c r="C5" s="56" t="s">
        <v>138</v>
      </c>
      <c r="D5" s="58"/>
      <c r="E5" s="57" t="s">
        <v>139</v>
      </c>
      <c r="F5" s="56" t="s">
        <v>138</v>
      </c>
      <c r="G5" s="58"/>
      <c r="H5" s="57" t="s">
        <v>139</v>
      </c>
      <c r="I5" s="56" t="s">
        <v>138</v>
      </c>
      <c r="J5" s="58"/>
      <c r="K5" s="57" t="s">
        <v>139</v>
      </c>
      <c r="L5" s="56" t="s">
        <v>138</v>
      </c>
      <c r="M5" s="58"/>
      <c r="N5" s="57" t="s">
        <v>139</v>
      </c>
      <c r="O5" s="56" t="s">
        <v>138</v>
      </c>
      <c r="P5" s="58"/>
      <c r="Q5" s="57" t="s">
        <v>139</v>
      </c>
      <c r="R5" s="56" t="s">
        <v>138</v>
      </c>
      <c r="S5" s="58"/>
      <c r="T5" s="57" t="s">
        <v>139</v>
      </c>
      <c r="U5" s="56" t="s">
        <v>138</v>
      </c>
      <c r="V5" s="58"/>
      <c r="W5" s="57" t="s">
        <v>139</v>
      </c>
      <c r="X5" s="56" t="s">
        <v>138</v>
      </c>
      <c r="Y5" s="58"/>
      <c r="Z5" s="57" t="s">
        <v>139</v>
      </c>
      <c r="AA5" s="56" t="s">
        <v>138</v>
      </c>
      <c r="AB5" s="58"/>
      <c r="AC5" s="57" t="s">
        <v>139</v>
      </c>
      <c r="AD5" s="56" t="s">
        <v>138</v>
      </c>
    </row>
    <row r="6" spans="1:30" ht="26.45" customHeight="1" x14ac:dyDescent="0.2">
      <c r="A6" s="291" t="s">
        <v>137</v>
      </c>
      <c r="B6" s="52"/>
      <c r="C6" s="51">
        <v>0</v>
      </c>
      <c r="D6" s="53"/>
      <c r="E6" s="52"/>
      <c r="F6" s="51">
        <v>0</v>
      </c>
      <c r="G6" s="53"/>
      <c r="H6" s="52"/>
      <c r="I6" s="51">
        <v>0</v>
      </c>
      <c r="J6" s="53"/>
      <c r="K6" s="52"/>
      <c r="L6" s="51">
        <v>0</v>
      </c>
      <c r="M6" s="53"/>
      <c r="N6" s="52"/>
      <c r="O6" s="51">
        <v>0</v>
      </c>
      <c r="P6" s="53"/>
      <c r="Q6" s="52"/>
      <c r="R6" s="51">
        <v>0</v>
      </c>
      <c r="S6" s="53"/>
      <c r="T6" s="52"/>
      <c r="U6" s="51">
        <v>0</v>
      </c>
      <c r="V6" s="53"/>
      <c r="W6" s="52"/>
      <c r="X6" s="51">
        <v>0</v>
      </c>
      <c r="Y6" s="53"/>
      <c r="Z6" s="52"/>
      <c r="AA6" s="51">
        <v>0</v>
      </c>
      <c r="AB6" s="53"/>
      <c r="AC6" s="52"/>
      <c r="AD6" s="51">
        <v>0</v>
      </c>
    </row>
    <row r="7" spans="1:30" ht="26.45" customHeight="1" x14ac:dyDescent="0.2">
      <c r="A7" s="292"/>
      <c r="B7" s="52"/>
      <c r="C7" s="51">
        <v>0</v>
      </c>
      <c r="D7" s="53"/>
      <c r="E7" s="52"/>
      <c r="F7" s="51">
        <v>0</v>
      </c>
      <c r="G7" s="53"/>
      <c r="H7" s="52"/>
      <c r="I7" s="51">
        <v>0</v>
      </c>
      <c r="J7" s="53"/>
      <c r="K7" s="52"/>
      <c r="L7" s="51">
        <v>0</v>
      </c>
      <c r="M7" s="53"/>
      <c r="N7" s="52"/>
      <c r="O7" s="51">
        <v>0</v>
      </c>
      <c r="P7" s="53"/>
      <c r="Q7" s="52"/>
      <c r="R7" s="51">
        <v>0</v>
      </c>
      <c r="S7" s="53"/>
      <c r="T7" s="52"/>
      <c r="U7" s="51">
        <v>0</v>
      </c>
      <c r="V7" s="53"/>
      <c r="W7" s="52"/>
      <c r="X7" s="51">
        <v>0</v>
      </c>
      <c r="Y7" s="53"/>
      <c r="Z7" s="52"/>
      <c r="AA7" s="51">
        <v>0</v>
      </c>
      <c r="AB7" s="53"/>
      <c r="AC7" s="52"/>
      <c r="AD7" s="51">
        <v>0</v>
      </c>
    </row>
    <row r="8" spans="1:30" ht="27.6" customHeight="1" x14ac:dyDescent="0.2">
      <c r="A8" s="292"/>
      <c r="B8" s="52"/>
      <c r="C8" s="51">
        <v>0</v>
      </c>
      <c r="D8" s="53"/>
      <c r="E8" s="52"/>
      <c r="F8" s="51">
        <v>0</v>
      </c>
      <c r="G8" s="53"/>
      <c r="H8" s="52"/>
      <c r="I8" s="51">
        <v>0</v>
      </c>
      <c r="J8" s="53"/>
      <c r="K8" s="52"/>
      <c r="L8" s="51">
        <v>0</v>
      </c>
      <c r="M8" s="53"/>
      <c r="N8" s="52"/>
      <c r="O8" s="51">
        <v>0</v>
      </c>
      <c r="P8" s="53"/>
      <c r="Q8" s="52"/>
      <c r="R8" s="51">
        <v>0</v>
      </c>
      <c r="S8" s="53"/>
      <c r="T8" s="52"/>
      <c r="U8" s="51">
        <v>0</v>
      </c>
      <c r="V8" s="53"/>
      <c r="W8" s="52"/>
      <c r="X8" s="51">
        <v>0</v>
      </c>
      <c r="Y8" s="53"/>
      <c r="Z8" s="52"/>
      <c r="AA8" s="51">
        <v>0</v>
      </c>
      <c r="AB8" s="53"/>
      <c r="AC8" s="52"/>
      <c r="AD8" s="51">
        <v>0</v>
      </c>
    </row>
    <row r="9" spans="1:30" x14ac:dyDescent="0.2">
      <c r="A9" s="292"/>
      <c r="B9" s="49" t="s">
        <v>136</v>
      </c>
      <c r="C9" s="48">
        <f>SUM(C6:C8)</f>
        <v>0</v>
      </c>
      <c r="D9" s="50"/>
      <c r="E9" s="49" t="s">
        <v>136</v>
      </c>
      <c r="F9" s="48">
        <f>SUM(F6:F8)</f>
        <v>0</v>
      </c>
      <c r="G9" s="50"/>
      <c r="H9" s="49" t="s">
        <v>136</v>
      </c>
      <c r="I9" s="48">
        <f>SUM(I6:I8)</f>
        <v>0</v>
      </c>
      <c r="J9" s="50"/>
      <c r="K9" s="49" t="s">
        <v>136</v>
      </c>
      <c r="L9" s="48">
        <f>SUM(L6:L8)</f>
        <v>0</v>
      </c>
      <c r="M9" s="50"/>
      <c r="N9" s="49" t="s">
        <v>136</v>
      </c>
      <c r="O9" s="48">
        <f>SUM(O6:O8)</f>
        <v>0</v>
      </c>
      <c r="P9" s="50"/>
      <c r="Q9" s="49" t="s">
        <v>136</v>
      </c>
      <c r="R9" s="48">
        <f>SUM(R6:R8)</f>
        <v>0</v>
      </c>
      <c r="S9" s="50"/>
      <c r="T9" s="49" t="s">
        <v>136</v>
      </c>
      <c r="U9" s="48">
        <f>SUM(U6:U8)</f>
        <v>0</v>
      </c>
      <c r="V9" s="50"/>
      <c r="W9" s="49" t="s">
        <v>136</v>
      </c>
      <c r="X9" s="48">
        <f>SUM(X6:X8)</f>
        <v>0</v>
      </c>
      <c r="Y9" s="50"/>
      <c r="Z9" s="49" t="s">
        <v>136</v>
      </c>
      <c r="AA9" s="48">
        <f>SUM(AA6:AA8)</f>
        <v>0</v>
      </c>
      <c r="AB9" s="50"/>
      <c r="AC9" s="49" t="s">
        <v>136</v>
      </c>
      <c r="AD9" s="48">
        <f>SUM(AD6:AD8)</f>
        <v>0</v>
      </c>
    </row>
    <row r="10" spans="1:30" ht="4.9000000000000004" customHeight="1" x14ac:dyDescent="0.2">
      <c r="A10" s="242"/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</row>
    <row r="11" spans="1:30" ht="27" customHeight="1" x14ac:dyDescent="0.2">
      <c r="A11" s="292" t="s">
        <v>135</v>
      </c>
      <c r="B11" s="52"/>
      <c r="C11" s="51">
        <v>0</v>
      </c>
      <c r="D11" s="53"/>
      <c r="E11" s="52"/>
      <c r="F11" s="51">
        <v>0</v>
      </c>
      <c r="G11" s="53"/>
      <c r="H11" s="52"/>
      <c r="I11" s="51">
        <v>0</v>
      </c>
      <c r="J11" s="53"/>
      <c r="K11" s="52"/>
      <c r="L11" s="51">
        <v>0</v>
      </c>
      <c r="M11" s="53"/>
      <c r="N11" s="52"/>
      <c r="O11" s="51">
        <v>0</v>
      </c>
      <c r="P11" s="53"/>
      <c r="Q11" s="52"/>
      <c r="R11" s="51">
        <v>0</v>
      </c>
      <c r="S11" s="53"/>
      <c r="T11" s="52"/>
      <c r="U11" s="51">
        <v>0</v>
      </c>
      <c r="V11" s="53"/>
      <c r="W11" s="52"/>
      <c r="X11" s="51">
        <v>0</v>
      </c>
      <c r="Y11" s="53"/>
      <c r="Z11" s="52"/>
      <c r="AA11" s="51">
        <v>0</v>
      </c>
      <c r="AB11" s="53"/>
      <c r="AC11" s="52"/>
      <c r="AD11" s="51">
        <v>0</v>
      </c>
    </row>
    <row r="12" spans="1:30" ht="28.15" customHeight="1" x14ac:dyDescent="0.2">
      <c r="A12" s="292"/>
      <c r="B12" s="52"/>
      <c r="C12" s="51">
        <v>0</v>
      </c>
      <c r="D12" s="53"/>
      <c r="E12" s="52"/>
      <c r="F12" s="51">
        <v>0</v>
      </c>
      <c r="G12" s="53"/>
      <c r="H12" s="52"/>
      <c r="I12" s="51">
        <v>0</v>
      </c>
      <c r="J12" s="53"/>
      <c r="K12" s="52"/>
      <c r="L12" s="51">
        <v>0</v>
      </c>
      <c r="M12" s="53"/>
      <c r="N12" s="52"/>
      <c r="O12" s="51">
        <v>0</v>
      </c>
      <c r="P12" s="53"/>
      <c r="Q12" s="52"/>
      <c r="R12" s="51">
        <v>0</v>
      </c>
      <c r="S12" s="53"/>
      <c r="T12" s="52"/>
      <c r="U12" s="51">
        <v>0</v>
      </c>
      <c r="V12" s="53"/>
      <c r="W12" s="52"/>
      <c r="X12" s="51">
        <v>0</v>
      </c>
      <c r="Y12" s="53"/>
      <c r="Z12" s="52"/>
      <c r="AA12" s="51">
        <v>0</v>
      </c>
      <c r="AB12" s="53"/>
      <c r="AC12" s="52"/>
      <c r="AD12" s="51">
        <v>0</v>
      </c>
    </row>
    <row r="13" spans="1:30" ht="27.6" customHeight="1" x14ac:dyDescent="0.2">
      <c r="A13" s="292"/>
      <c r="B13" s="52"/>
      <c r="C13" s="51">
        <v>0</v>
      </c>
      <c r="D13" s="53"/>
      <c r="E13" s="52"/>
      <c r="F13" s="51">
        <v>0</v>
      </c>
      <c r="G13" s="53"/>
      <c r="H13" s="52"/>
      <c r="I13" s="51">
        <v>0</v>
      </c>
      <c r="J13" s="53"/>
      <c r="K13" s="52"/>
      <c r="L13" s="51">
        <v>0</v>
      </c>
      <c r="M13" s="53"/>
      <c r="N13" s="52"/>
      <c r="O13" s="51">
        <v>0</v>
      </c>
      <c r="P13" s="53"/>
      <c r="Q13" s="52"/>
      <c r="R13" s="51">
        <v>0</v>
      </c>
      <c r="S13" s="53"/>
      <c r="T13" s="52"/>
      <c r="U13" s="51">
        <v>0</v>
      </c>
      <c r="V13" s="53"/>
      <c r="W13" s="52"/>
      <c r="X13" s="51">
        <v>0</v>
      </c>
      <c r="Y13" s="53"/>
      <c r="Z13" s="52"/>
      <c r="AA13" s="51">
        <v>0</v>
      </c>
      <c r="AB13" s="53"/>
      <c r="AC13" s="52"/>
      <c r="AD13" s="51">
        <v>0</v>
      </c>
    </row>
    <row r="14" spans="1:30" x14ac:dyDescent="0.2">
      <c r="A14" s="292"/>
      <c r="B14" s="49" t="s">
        <v>134</v>
      </c>
      <c r="C14" s="48">
        <f>SUM(C11:C13)</f>
        <v>0</v>
      </c>
      <c r="D14" s="50"/>
      <c r="E14" s="49" t="s">
        <v>134</v>
      </c>
      <c r="F14" s="48">
        <f>SUM(F11:F13)</f>
        <v>0</v>
      </c>
      <c r="G14" s="50"/>
      <c r="H14" s="49" t="s">
        <v>134</v>
      </c>
      <c r="I14" s="48">
        <f>SUM(I11:I13)</f>
        <v>0</v>
      </c>
      <c r="J14" s="50"/>
      <c r="K14" s="49" t="s">
        <v>134</v>
      </c>
      <c r="L14" s="48">
        <f>SUM(L11:L13)</f>
        <v>0</v>
      </c>
      <c r="M14" s="50"/>
      <c r="N14" s="49" t="s">
        <v>134</v>
      </c>
      <c r="O14" s="48">
        <f>SUM(O11:O13)</f>
        <v>0</v>
      </c>
      <c r="P14" s="50"/>
      <c r="Q14" s="49" t="s">
        <v>134</v>
      </c>
      <c r="R14" s="48">
        <f>SUM(R11:R13)</f>
        <v>0</v>
      </c>
      <c r="S14" s="50"/>
      <c r="T14" s="49" t="s">
        <v>134</v>
      </c>
      <c r="U14" s="48">
        <f>SUM(U11:U13)</f>
        <v>0</v>
      </c>
      <c r="V14" s="50"/>
      <c r="W14" s="49" t="s">
        <v>134</v>
      </c>
      <c r="X14" s="48">
        <f>SUM(X11:X13)</f>
        <v>0</v>
      </c>
      <c r="Y14" s="50"/>
      <c r="Z14" s="49" t="s">
        <v>134</v>
      </c>
      <c r="AA14" s="48">
        <f>SUM(AA11:AA13)</f>
        <v>0</v>
      </c>
      <c r="AB14" s="50"/>
      <c r="AC14" s="49" t="s">
        <v>134</v>
      </c>
      <c r="AD14" s="48">
        <f>SUM(AD11:AD13)</f>
        <v>0</v>
      </c>
    </row>
    <row r="15" spans="1:30" ht="4.9000000000000004" customHeight="1" x14ac:dyDescent="0.2">
      <c r="A15" s="242"/>
      <c r="B15" s="242"/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</row>
    <row r="16" spans="1:30" ht="24.6" customHeight="1" x14ac:dyDescent="0.2">
      <c r="A16" s="297" t="s">
        <v>133</v>
      </c>
      <c r="B16" s="55"/>
      <c r="C16" s="51">
        <v>0</v>
      </c>
      <c r="D16" s="54"/>
      <c r="E16" s="55"/>
      <c r="F16" s="51">
        <v>0</v>
      </c>
      <c r="G16" s="54"/>
      <c r="H16" s="55"/>
      <c r="I16" s="51">
        <v>0</v>
      </c>
      <c r="J16" s="54"/>
      <c r="K16" s="55"/>
      <c r="L16" s="51">
        <v>0</v>
      </c>
      <c r="M16" s="54"/>
      <c r="N16" s="55"/>
      <c r="O16" s="51">
        <v>0</v>
      </c>
      <c r="P16" s="54"/>
      <c r="Q16" s="55"/>
      <c r="R16" s="51">
        <v>0</v>
      </c>
      <c r="S16" s="54"/>
      <c r="T16" s="55"/>
      <c r="U16" s="51">
        <v>0</v>
      </c>
      <c r="V16" s="54"/>
      <c r="W16" s="55"/>
      <c r="X16" s="51">
        <v>0</v>
      </c>
      <c r="Y16" s="54"/>
      <c r="Z16" s="55"/>
      <c r="AA16" s="51">
        <v>0</v>
      </c>
      <c r="AB16" s="54"/>
      <c r="AC16" s="55"/>
      <c r="AD16" s="51">
        <v>0</v>
      </c>
    </row>
    <row r="17" spans="1:30" ht="25.15" customHeight="1" x14ac:dyDescent="0.2">
      <c r="A17" s="297"/>
      <c r="B17" s="55"/>
      <c r="C17" s="51">
        <v>0</v>
      </c>
      <c r="D17" s="54"/>
      <c r="E17" s="55"/>
      <c r="F17" s="51">
        <v>0</v>
      </c>
      <c r="G17" s="54"/>
      <c r="H17" s="55"/>
      <c r="I17" s="51">
        <v>0</v>
      </c>
      <c r="J17" s="54"/>
      <c r="K17" s="55"/>
      <c r="L17" s="51">
        <v>0</v>
      </c>
      <c r="M17" s="54"/>
      <c r="N17" s="55"/>
      <c r="O17" s="51">
        <v>0</v>
      </c>
      <c r="P17" s="54"/>
      <c r="Q17" s="55"/>
      <c r="R17" s="51">
        <v>0</v>
      </c>
      <c r="S17" s="54"/>
      <c r="T17" s="55"/>
      <c r="U17" s="51">
        <v>0</v>
      </c>
      <c r="V17" s="54"/>
      <c r="W17" s="55"/>
      <c r="X17" s="51">
        <v>0</v>
      </c>
      <c r="Y17" s="54"/>
      <c r="Z17" s="55"/>
      <c r="AA17" s="51">
        <v>0</v>
      </c>
      <c r="AB17" s="54"/>
      <c r="AC17" s="55"/>
      <c r="AD17" s="51">
        <v>0</v>
      </c>
    </row>
    <row r="18" spans="1:30" ht="28.9" customHeight="1" x14ac:dyDescent="0.2">
      <c r="A18" s="297"/>
      <c r="B18" s="55"/>
      <c r="C18" s="51">
        <v>0</v>
      </c>
      <c r="D18" s="54"/>
      <c r="E18" s="55"/>
      <c r="F18" s="51">
        <v>0</v>
      </c>
      <c r="G18" s="54"/>
      <c r="H18" s="55"/>
      <c r="I18" s="51">
        <v>0</v>
      </c>
      <c r="J18" s="54"/>
      <c r="K18" s="55"/>
      <c r="L18" s="51">
        <v>0</v>
      </c>
      <c r="M18" s="54"/>
      <c r="N18" s="55"/>
      <c r="O18" s="51">
        <v>0</v>
      </c>
      <c r="P18" s="54"/>
      <c r="Q18" s="55"/>
      <c r="R18" s="51">
        <v>0</v>
      </c>
      <c r="S18" s="54"/>
      <c r="T18" s="55"/>
      <c r="U18" s="51">
        <v>0</v>
      </c>
      <c r="V18" s="54"/>
      <c r="W18" s="55"/>
      <c r="X18" s="51">
        <v>0</v>
      </c>
      <c r="Y18" s="54"/>
      <c r="Z18" s="55"/>
      <c r="AA18" s="51">
        <v>0</v>
      </c>
      <c r="AB18" s="54"/>
      <c r="AC18" s="55"/>
      <c r="AD18" s="51">
        <v>0</v>
      </c>
    </row>
    <row r="19" spans="1:30" x14ac:dyDescent="0.2">
      <c r="A19" s="297"/>
      <c r="B19" s="49" t="s">
        <v>132</v>
      </c>
      <c r="C19" s="48">
        <f>SUM(C16:C18)</f>
        <v>0</v>
      </c>
      <c r="D19" s="54"/>
      <c r="E19" s="49" t="s">
        <v>132</v>
      </c>
      <c r="F19" s="48">
        <f>SUM(F16:F18)</f>
        <v>0</v>
      </c>
      <c r="G19" s="54"/>
      <c r="H19" s="49" t="s">
        <v>132</v>
      </c>
      <c r="I19" s="48">
        <f>SUM(I16:I18)</f>
        <v>0</v>
      </c>
      <c r="J19" s="54"/>
      <c r="K19" s="49" t="s">
        <v>132</v>
      </c>
      <c r="L19" s="48">
        <f>SUM(L16:L18)</f>
        <v>0</v>
      </c>
      <c r="M19" s="54"/>
      <c r="N19" s="49" t="s">
        <v>132</v>
      </c>
      <c r="O19" s="48">
        <f>SUM(O16:O18)</f>
        <v>0</v>
      </c>
      <c r="P19" s="54"/>
      <c r="Q19" s="49" t="s">
        <v>132</v>
      </c>
      <c r="R19" s="48">
        <f>SUM(R16:R18)</f>
        <v>0</v>
      </c>
      <c r="S19" s="54"/>
      <c r="T19" s="49" t="s">
        <v>132</v>
      </c>
      <c r="U19" s="48">
        <f>SUM(U16:U18)</f>
        <v>0</v>
      </c>
      <c r="V19" s="54"/>
      <c r="W19" s="49" t="s">
        <v>132</v>
      </c>
      <c r="X19" s="48">
        <f>SUM(X16:X18)</f>
        <v>0</v>
      </c>
      <c r="Y19" s="54"/>
      <c r="Z19" s="49" t="s">
        <v>132</v>
      </c>
      <c r="AA19" s="48">
        <f>SUM(AA16:AA18)</f>
        <v>0</v>
      </c>
      <c r="AB19" s="54"/>
      <c r="AC19" s="49" t="s">
        <v>132</v>
      </c>
      <c r="AD19" s="48">
        <f>SUM(AD16:AD18)</f>
        <v>0</v>
      </c>
    </row>
    <row r="20" spans="1:30" ht="4.9000000000000004" customHeight="1" x14ac:dyDescent="0.2">
      <c r="A20" s="242"/>
      <c r="B20" s="242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</row>
    <row r="21" spans="1:30" ht="27" customHeight="1" x14ac:dyDescent="0.2">
      <c r="A21" s="292" t="s">
        <v>131</v>
      </c>
      <c r="B21" s="52"/>
      <c r="C21" s="51">
        <v>0</v>
      </c>
      <c r="D21" s="53"/>
      <c r="E21" s="52"/>
      <c r="F21" s="51">
        <v>0</v>
      </c>
      <c r="G21" s="53"/>
      <c r="H21" s="52"/>
      <c r="I21" s="51">
        <v>0</v>
      </c>
      <c r="J21" s="53"/>
      <c r="K21" s="52"/>
      <c r="L21" s="51">
        <v>0</v>
      </c>
      <c r="M21" s="53"/>
      <c r="N21" s="52"/>
      <c r="O21" s="51">
        <v>0</v>
      </c>
      <c r="P21" s="53"/>
      <c r="Q21" s="52"/>
      <c r="R21" s="51">
        <v>0</v>
      </c>
      <c r="S21" s="53"/>
      <c r="T21" s="52"/>
      <c r="U21" s="51">
        <v>0</v>
      </c>
      <c r="V21" s="53"/>
      <c r="W21" s="52"/>
      <c r="X21" s="51">
        <v>0</v>
      </c>
      <c r="Y21" s="53"/>
      <c r="Z21" s="52"/>
      <c r="AA21" s="51">
        <v>0</v>
      </c>
      <c r="AB21" s="53"/>
      <c r="AC21" s="52"/>
      <c r="AD21" s="51">
        <v>0</v>
      </c>
    </row>
    <row r="22" spans="1:30" ht="27.6" customHeight="1" x14ac:dyDescent="0.2">
      <c r="A22" s="292"/>
      <c r="B22" s="52"/>
      <c r="C22" s="51">
        <v>0</v>
      </c>
      <c r="D22" s="53"/>
      <c r="E22" s="52"/>
      <c r="F22" s="51">
        <v>0</v>
      </c>
      <c r="G22" s="53"/>
      <c r="H22" s="52"/>
      <c r="I22" s="51">
        <v>0</v>
      </c>
      <c r="J22" s="53"/>
      <c r="K22" s="52"/>
      <c r="L22" s="51">
        <v>0</v>
      </c>
      <c r="M22" s="53"/>
      <c r="N22" s="52"/>
      <c r="O22" s="51">
        <v>0</v>
      </c>
      <c r="P22" s="53"/>
      <c r="Q22" s="52"/>
      <c r="R22" s="51">
        <v>0</v>
      </c>
      <c r="S22" s="53"/>
      <c r="T22" s="52"/>
      <c r="U22" s="51">
        <v>0</v>
      </c>
      <c r="V22" s="53"/>
      <c r="W22" s="52"/>
      <c r="X22" s="51">
        <v>0</v>
      </c>
      <c r="Y22" s="53"/>
      <c r="Z22" s="52"/>
      <c r="AA22" s="51">
        <v>0</v>
      </c>
      <c r="AB22" s="53"/>
      <c r="AC22" s="52"/>
      <c r="AD22" s="51">
        <v>0</v>
      </c>
    </row>
    <row r="23" spans="1:30" ht="27" customHeight="1" x14ac:dyDescent="0.2">
      <c r="A23" s="292"/>
      <c r="B23" s="52"/>
      <c r="C23" s="51">
        <v>0</v>
      </c>
      <c r="D23" s="53"/>
      <c r="E23" s="52"/>
      <c r="F23" s="51">
        <v>0</v>
      </c>
      <c r="G23" s="53"/>
      <c r="H23" s="52"/>
      <c r="I23" s="51">
        <v>0</v>
      </c>
      <c r="J23" s="53"/>
      <c r="K23" s="52"/>
      <c r="L23" s="51">
        <v>0</v>
      </c>
      <c r="M23" s="53"/>
      <c r="N23" s="52"/>
      <c r="O23" s="51">
        <v>0</v>
      </c>
      <c r="P23" s="53"/>
      <c r="Q23" s="52"/>
      <c r="R23" s="51">
        <v>0</v>
      </c>
      <c r="S23" s="53"/>
      <c r="T23" s="52"/>
      <c r="U23" s="51">
        <v>0</v>
      </c>
      <c r="V23" s="53"/>
      <c r="W23" s="52"/>
      <c r="X23" s="51">
        <v>0</v>
      </c>
      <c r="Y23" s="53"/>
      <c r="Z23" s="52"/>
      <c r="AA23" s="51">
        <v>0</v>
      </c>
      <c r="AB23" s="53"/>
      <c r="AC23" s="52"/>
      <c r="AD23" s="51">
        <v>0</v>
      </c>
    </row>
    <row r="24" spans="1:30" x14ac:dyDescent="0.2">
      <c r="A24" s="292"/>
      <c r="B24" s="49" t="s">
        <v>130</v>
      </c>
      <c r="C24" s="48">
        <f>SUM(C21:C23)</f>
        <v>0</v>
      </c>
      <c r="D24" s="50"/>
      <c r="E24" s="49" t="s">
        <v>130</v>
      </c>
      <c r="F24" s="48">
        <f>SUM(F21:F23)</f>
        <v>0</v>
      </c>
      <c r="G24" s="50"/>
      <c r="H24" s="49" t="s">
        <v>130</v>
      </c>
      <c r="I24" s="48">
        <f>SUM(I21:I23)</f>
        <v>0</v>
      </c>
      <c r="J24" s="50"/>
      <c r="K24" s="49" t="s">
        <v>130</v>
      </c>
      <c r="L24" s="48">
        <f>SUM(L21:L23)</f>
        <v>0</v>
      </c>
      <c r="M24" s="50"/>
      <c r="N24" s="49" t="s">
        <v>130</v>
      </c>
      <c r="O24" s="48">
        <f>SUM(O21:O23)</f>
        <v>0</v>
      </c>
      <c r="P24" s="50"/>
      <c r="Q24" s="49" t="s">
        <v>130</v>
      </c>
      <c r="R24" s="48">
        <f>SUM(R21:R23)</f>
        <v>0</v>
      </c>
      <c r="S24" s="50"/>
      <c r="T24" s="49" t="s">
        <v>130</v>
      </c>
      <c r="U24" s="48">
        <f>SUM(U21:U23)</f>
        <v>0</v>
      </c>
      <c r="V24" s="50"/>
      <c r="W24" s="49" t="s">
        <v>130</v>
      </c>
      <c r="X24" s="48">
        <f>SUM(X21:X23)</f>
        <v>0</v>
      </c>
      <c r="Y24" s="50"/>
      <c r="Z24" s="49" t="s">
        <v>130</v>
      </c>
      <c r="AA24" s="48">
        <f>SUM(AA21:AA23)</f>
        <v>0</v>
      </c>
      <c r="AB24" s="50"/>
      <c r="AC24" s="49" t="s">
        <v>130</v>
      </c>
      <c r="AD24" s="48">
        <f>SUM(AD21:AD23)</f>
        <v>0</v>
      </c>
    </row>
    <row r="25" spans="1:30" ht="3.6" customHeight="1" x14ac:dyDescent="0.2">
      <c r="A25" s="242"/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</row>
    <row r="26" spans="1:30" ht="27.6" customHeight="1" x14ac:dyDescent="0.2">
      <c r="A26" s="292" t="s">
        <v>129</v>
      </c>
      <c r="B26" s="52"/>
      <c r="C26" s="51">
        <v>0</v>
      </c>
      <c r="D26" s="53"/>
      <c r="E26" s="52"/>
      <c r="F26" s="51">
        <v>0</v>
      </c>
      <c r="G26" s="53"/>
      <c r="H26" s="52"/>
      <c r="I26" s="51">
        <v>0</v>
      </c>
      <c r="J26" s="53"/>
      <c r="K26" s="52"/>
      <c r="L26" s="51">
        <v>0</v>
      </c>
      <c r="M26" s="53"/>
      <c r="N26" s="52"/>
      <c r="O26" s="51">
        <v>0</v>
      </c>
      <c r="P26" s="53"/>
      <c r="Q26" s="52"/>
      <c r="R26" s="51">
        <v>0</v>
      </c>
      <c r="S26" s="53"/>
      <c r="T26" s="52"/>
      <c r="U26" s="51">
        <v>0</v>
      </c>
      <c r="V26" s="53"/>
      <c r="W26" s="52"/>
      <c r="X26" s="51">
        <v>0</v>
      </c>
      <c r="Y26" s="53"/>
      <c r="Z26" s="52"/>
      <c r="AA26" s="51">
        <v>0</v>
      </c>
      <c r="AB26" s="53"/>
      <c r="AC26" s="52"/>
      <c r="AD26" s="51">
        <v>0</v>
      </c>
    </row>
    <row r="27" spans="1:30" ht="28.15" customHeight="1" x14ac:dyDescent="0.2">
      <c r="A27" s="292"/>
      <c r="B27" s="52"/>
      <c r="C27" s="51">
        <v>0</v>
      </c>
      <c r="D27" s="53"/>
      <c r="E27" s="52"/>
      <c r="F27" s="51">
        <v>0</v>
      </c>
      <c r="G27" s="53"/>
      <c r="H27" s="52"/>
      <c r="I27" s="51">
        <v>0</v>
      </c>
      <c r="J27" s="53"/>
      <c r="K27" s="52"/>
      <c r="L27" s="51">
        <v>0</v>
      </c>
      <c r="M27" s="53"/>
      <c r="N27" s="52"/>
      <c r="O27" s="51">
        <v>0</v>
      </c>
      <c r="P27" s="53"/>
      <c r="Q27" s="52"/>
      <c r="R27" s="51">
        <v>0</v>
      </c>
      <c r="S27" s="53"/>
      <c r="T27" s="52"/>
      <c r="U27" s="51">
        <v>0</v>
      </c>
      <c r="V27" s="53"/>
      <c r="W27" s="52"/>
      <c r="X27" s="51">
        <v>0</v>
      </c>
      <c r="Y27" s="53"/>
      <c r="Z27" s="52"/>
      <c r="AA27" s="51">
        <v>0</v>
      </c>
      <c r="AB27" s="53"/>
      <c r="AC27" s="52"/>
      <c r="AD27" s="51">
        <v>0</v>
      </c>
    </row>
    <row r="28" spans="1:30" ht="28.15" customHeight="1" x14ac:dyDescent="0.2">
      <c r="A28" s="292"/>
      <c r="B28" s="52"/>
      <c r="C28" s="51">
        <v>0</v>
      </c>
      <c r="D28" s="53"/>
      <c r="E28" s="52"/>
      <c r="F28" s="51">
        <v>0</v>
      </c>
      <c r="G28" s="53"/>
      <c r="H28" s="52"/>
      <c r="I28" s="51">
        <v>0</v>
      </c>
      <c r="J28" s="53"/>
      <c r="K28" s="52"/>
      <c r="L28" s="51">
        <v>0</v>
      </c>
      <c r="M28" s="53"/>
      <c r="N28" s="52"/>
      <c r="O28" s="51">
        <v>0</v>
      </c>
      <c r="P28" s="53"/>
      <c r="Q28" s="52"/>
      <c r="R28" s="51">
        <v>0</v>
      </c>
      <c r="S28" s="53"/>
      <c r="T28" s="52"/>
      <c r="U28" s="51">
        <v>0</v>
      </c>
      <c r="V28" s="53"/>
      <c r="W28" s="52"/>
      <c r="X28" s="51">
        <v>0</v>
      </c>
      <c r="Y28" s="53"/>
      <c r="Z28" s="52"/>
      <c r="AA28" s="51">
        <v>0</v>
      </c>
      <c r="AB28" s="53"/>
      <c r="AC28" s="52"/>
      <c r="AD28" s="51">
        <v>0</v>
      </c>
    </row>
    <row r="29" spans="1:30" ht="28.15" customHeight="1" x14ac:dyDescent="0.2">
      <c r="A29" s="292"/>
      <c r="B29" s="52"/>
      <c r="C29" s="51">
        <v>0</v>
      </c>
      <c r="D29" s="53"/>
      <c r="E29" s="52"/>
      <c r="F29" s="51">
        <v>0</v>
      </c>
      <c r="G29" s="53"/>
      <c r="H29" s="52"/>
      <c r="I29" s="51">
        <v>0</v>
      </c>
      <c r="J29" s="53"/>
      <c r="K29" s="52"/>
      <c r="L29" s="51">
        <v>0</v>
      </c>
      <c r="M29" s="53"/>
      <c r="N29" s="52"/>
      <c r="O29" s="51">
        <v>0</v>
      </c>
      <c r="P29" s="53"/>
      <c r="Q29" s="52"/>
      <c r="R29" s="51">
        <v>0</v>
      </c>
      <c r="S29" s="53"/>
      <c r="T29" s="52"/>
      <c r="U29" s="51">
        <v>0</v>
      </c>
      <c r="V29" s="53"/>
      <c r="W29" s="52"/>
      <c r="X29" s="51">
        <v>0</v>
      </c>
      <c r="Y29" s="53"/>
      <c r="Z29" s="52"/>
      <c r="AA29" s="51">
        <v>0</v>
      </c>
      <c r="AB29" s="53"/>
      <c r="AC29" s="52"/>
      <c r="AD29" s="51">
        <v>0</v>
      </c>
    </row>
    <row r="30" spans="1:30" ht="28.15" customHeight="1" x14ac:dyDescent="0.2">
      <c r="A30" s="292"/>
      <c r="B30" s="52"/>
      <c r="C30" s="51">
        <v>0</v>
      </c>
      <c r="D30" s="53"/>
      <c r="E30" s="52"/>
      <c r="F30" s="51">
        <v>0</v>
      </c>
      <c r="G30" s="53"/>
      <c r="H30" s="52"/>
      <c r="I30" s="51">
        <v>0</v>
      </c>
      <c r="J30" s="53"/>
      <c r="K30" s="52"/>
      <c r="L30" s="51">
        <v>0</v>
      </c>
      <c r="M30" s="53"/>
      <c r="N30" s="52"/>
      <c r="O30" s="51">
        <v>0</v>
      </c>
      <c r="P30" s="53"/>
      <c r="Q30" s="52"/>
      <c r="R30" s="51">
        <v>0</v>
      </c>
      <c r="S30" s="53"/>
      <c r="T30" s="52"/>
      <c r="U30" s="51">
        <v>0</v>
      </c>
      <c r="V30" s="53"/>
      <c r="W30" s="52"/>
      <c r="X30" s="51">
        <v>0</v>
      </c>
      <c r="Y30" s="53"/>
      <c r="Z30" s="52"/>
      <c r="AA30" s="51">
        <v>0</v>
      </c>
      <c r="AB30" s="53"/>
      <c r="AC30" s="52"/>
      <c r="AD30" s="51">
        <v>0</v>
      </c>
    </row>
    <row r="31" spans="1:30" ht="27" customHeight="1" x14ac:dyDescent="0.2">
      <c r="A31" s="292"/>
      <c r="B31" s="52"/>
      <c r="C31" s="51">
        <v>0</v>
      </c>
      <c r="D31" s="53"/>
      <c r="E31" s="52"/>
      <c r="F31" s="51">
        <v>0</v>
      </c>
      <c r="G31" s="53"/>
      <c r="H31" s="52"/>
      <c r="I31" s="51">
        <v>0</v>
      </c>
      <c r="J31" s="53"/>
      <c r="K31" s="52"/>
      <c r="L31" s="51">
        <v>0</v>
      </c>
      <c r="M31" s="53"/>
      <c r="N31" s="52"/>
      <c r="O31" s="51">
        <v>0</v>
      </c>
      <c r="P31" s="53"/>
      <c r="Q31" s="52"/>
      <c r="R31" s="51">
        <v>0</v>
      </c>
      <c r="S31" s="53"/>
      <c r="T31" s="52"/>
      <c r="U31" s="51">
        <v>0</v>
      </c>
      <c r="V31" s="53"/>
      <c r="W31" s="52"/>
      <c r="X31" s="51">
        <v>0</v>
      </c>
      <c r="Y31" s="53"/>
      <c r="Z31" s="52"/>
      <c r="AA31" s="51">
        <v>0</v>
      </c>
      <c r="AB31" s="53"/>
      <c r="AC31" s="52"/>
      <c r="AD31" s="51">
        <v>0</v>
      </c>
    </row>
    <row r="32" spans="1:30" x14ac:dyDescent="0.2">
      <c r="A32" s="292"/>
      <c r="B32" s="49" t="s">
        <v>128</v>
      </c>
      <c r="C32" s="48">
        <f>SUM(C26:C31)</f>
        <v>0</v>
      </c>
      <c r="D32" s="50"/>
      <c r="E32" s="49" t="s">
        <v>128</v>
      </c>
      <c r="F32" s="48">
        <f>SUM(F26:F31)</f>
        <v>0</v>
      </c>
      <c r="G32" s="50"/>
      <c r="H32" s="49" t="s">
        <v>128</v>
      </c>
      <c r="I32" s="48">
        <f>SUM(I26:I31)</f>
        <v>0</v>
      </c>
      <c r="J32" s="50"/>
      <c r="K32" s="49" t="s">
        <v>128</v>
      </c>
      <c r="L32" s="48">
        <f>SUM(L26:L31)</f>
        <v>0</v>
      </c>
      <c r="M32" s="50"/>
      <c r="N32" s="49" t="s">
        <v>128</v>
      </c>
      <c r="O32" s="48">
        <f>SUM(O26:O31)</f>
        <v>0</v>
      </c>
      <c r="P32" s="50"/>
      <c r="Q32" s="49" t="s">
        <v>128</v>
      </c>
      <c r="R32" s="48">
        <f>SUM(R26:R31)</f>
        <v>0</v>
      </c>
      <c r="S32" s="50"/>
      <c r="T32" s="49" t="s">
        <v>128</v>
      </c>
      <c r="U32" s="48">
        <f>SUM(U26:U31)</f>
        <v>0</v>
      </c>
      <c r="V32" s="50"/>
      <c r="W32" s="49" t="s">
        <v>128</v>
      </c>
      <c r="X32" s="48">
        <f>SUM(X26:X31)</f>
        <v>0</v>
      </c>
      <c r="Y32" s="50"/>
      <c r="Z32" s="49" t="s">
        <v>128</v>
      </c>
      <c r="AA32" s="48">
        <f>SUM(AA26:AA31)</f>
        <v>0</v>
      </c>
      <c r="AB32" s="50"/>
      <c r="AC32" s="49" t="s">
        <v>128</v>
      </c>
      <c r="AD32" s="48">
        <f>SUM(AD26:AD31)</f>
        <v>0</v>
      </c>
    </row>
    <row r="33" spans="1:30" ht="4.9000000000000004" customHeight="1" x14ac:dyDescent="0.2">
      <c r="A33" s="242"/>
      <c r="B33" s="242"/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</row>
    <row r="34" spans="1:30" ht="25.5" customHeight="1" x14ac:dyDescent="0.2">
      <c r="A34" s="297" t="s">
        <v>150</v>
      </c>
      <c r="B34" s="52"/>
      <c r="C34" s="59">
        <v>0</v>
      </c>
      <c r="D34" s="50"/>
    </row>
    <row r="35" spans="1:30" ht="27.75" customHeight="1" x14ac:dyDescent="0.2">
      <c r="A35" s="297"/>
      <c r="B35" s="52"/>
      <c r="C35" s="59">
        <v>0</v>
      </c>
      <c r="D35" s="50"/>
    </row>
    <row r="36" spans="1:30" ht="27.75" customHeight="1" x14ac:dyDescent="0.2">
      <c r="A36" s="297"/>
      <c r="B36" s="52"/>
      <c r="C36" s="59">
        <v>0</v>
      </c>
      <c r="D36" s="50"/>
    </row>
    <row r="37" spans="1:30" ht="28.5" customHeight="1" x14ac:dyDescent="0.2">
      <c r="A37" s="297"/>
      <c r="B37" s="52"/>
      <c r="C37" s="59">
        <v>0</v>
      </c>
      <c r="D37" s="50"/>
    </row>
    <row r="38" spans="1:30" ht="21.75" customHeight="1" x14ac:dyDescent="0.2">
      <c r="A38" s="297"/>
      <c r="B38" s="52"/>
      <c r="C38" s="59">
        <v>0</v>
      </c>
      <c r="D38" s="50"/>
    </row>
    <row r="39" spans="1:30" ht="27.75" customHeight="1" x14ac:dyDescent="0.2">
      <c r="A39" s="297"/>
      <c r="B39" s="52"/>
      <c r="C39" s="59">
        <v>0</v>
      </c>
      <c r="D39" s="50"/>
    </row>
    <row r="40" spans="1:30" ht="15" customHeight="1" x14ac:dyDescent="0.2">
      <c r="A40" s="297"/>
      <c r="B40" s="49" t="s">
        <v>151</v>
      </c>
      <c r="C40" s="60">
        <f>C34+C35+C36+C37+C38+C39</f>
        <v>0</v>
      </c>
      <c r="D40" s="50"/>
    </row>
    <row r="41" spans="1:30" ht="6" customHeight="1" x14ac:dyDescent="0.2">
      <c r="A41" s="242"/>
      <c r="B41" s="242"/>
      <c r="C41" s="242"/>
      <c r="D41" s="242"/>
      <c r="E41" s="242"/>
    </row>
  </sheetData>
  <sheetProtection algorithmName="SHA-512" hashValue="5ztE+5eHf4v5mkXZCWeukeeaPHPJPSKBnw8/udOz2x1KwHf16n5hEhR3sJZEVW+mk5vMRc9BroYeEw03YE5SHA==" saltValue="p9S6Lzyn8hZveqoBIms1Jg==" spinCount="100000" sheet="1" objects="1" scenarios="1"/>
  <mergeCells count="26">
    <mergeCell ref="A34:A40"/>
    <mergeCell ref="T4:U4"/>
    <mergeCell ref="Q4:R4"/>
    <mergeCell ref="N4:O4"/>
    <mergeCell ref="A11:A14"/>
    <mergeCell ref="A21:A24"/>
    <mergeCell ref="A26:A32"/>
    <mergeCell ref="A16:A19"/>
    <mergeCell ref="AC4:AD4"/>
    <mergeCell ref="Z4:AA4"/>
    <mergeCell ref="W4:X4"/>
    <mergeCell ref="K4:L4"/>
    <mergeCell ref="H4:I4"/>
    <mergeCell ref="E3:F3"/>
    <mergeCell ref="H3:I3"/>
    <mergeCell ref="B3:C3"/>
    <mergeCell ref="A6:A9"/>
    <mergeCell ref="B4:C4"/>
    <mergeCell ref="E4:F4"/>
    <mergeCell ref="AC3:AD3"/>
    <mergeCell ref="K3:L3"/>
    <mergeCell ref="N3:O3"/>
    <mergeCell ref="Q3:R3"/>
    <mergeCell ref="T3:U3"/>
    <mergeCell ref="W3:X3"/>
    <mergeCell ref="Z3:AA3"/>
  </mergeCells>
  <printOptions horizontalCentered="1"/>
  <pageMargins left="0.2" right="0.2" top="0.25" bottom="0.25" header="0.3" footer="0.3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4" sqref="C4"/>
    </sheetView>
  </sheetViews>
  <sheetFormatPr defaultColWidth="9.19921875" defaultRowHeight="15" x14ac:dyDescent="0.25"/>
  <cols>
    <col min="1" max="1" width="22.19921875" style="24" customWidth="1"/>
    <col min="2" max="2" width="14.3984375" style="24" customWidth="1"/>
    <col min="3" max="3" width="17.796875" style="24" customWidth="1"/>
    <col min="4" max="4" width="17.3984375" style="24" customWidth="1"/>
    <col min="5" max="5" width="12.3984375" style="24" customWidth="1"/>
    <col min="6" max="6" width="11.59765625" style="24" customWidth="1"/>
    <col min="7" max="7" width="18.796875" style="24" customWidth="1"/>
    <col min="8" max="8" width="18.19921875" style="24" customWidth="1"/>
    <col min="9" max="9" width="12.3984375" style="24" customWidth="1"/>
    <col min="10" max="10" width="17.19921875" style="24" customWidth="1"/>
    <col min="11" max="11" width="12.3984375" style="24" customWidth="1"/>
    <col min="12" max="12" width="11.796875" style="24" customWidth="1"/>
    <col min="13" max="13" width="11.19921875" style="24" customWidth="1"/>
    <col min="14" max="14" width="4.796875" style="24" customWidth="1"/>
    <col min="15" max="15" width="48.59765625" style="24" customWidth="1"/>
    <col min="16" max="16" width="19" style="24" customWidth="1"/>
    <col min="17" max="17" width="21" style="24" customWidth="1"/>
    <col min="18" max="18" width="33.19921875" style="24" customWidth="1"/>
    <col min="19" max="19" width="9" style="24" bestFit="1" customWidth="1"/>
    <col min="20" max="16384" width="9.19921875" style="24"/>
  </cols>
  <sheetData>
    <row r="1" spans="1:11" x14ac:dyDescent="0.25">
      <c r="A1" s="21"/>
      <c r="B1" s="22"/>
      <c r="C1" s="23"/>
    </row>
    <row r="2" spans="1:11" x14ac:dyDescent="0.25">
      <c r="A2" s="25" t="s">
        <v>96</v>
      </c>
      <c r="B2" s="25"/>
      <c r="C2" s="26"/>
      <c r="D2" s="26"/>
      <c r="E2" s="26"/>
      <c r="F2" s="26"/>
      <c r="G2" s="26"/>
      <c r="H2" s="26"/>
      <c r="I2" s="26"/>
      <c r="K2" s="27"/>
    </row>
    <row r="3" spans="1:11" ht="30.6" customHeight="1" x14ac:dyDescent="0.25">
      <c r="A3" s="25" t="s">
        <v>90</v>
      </c>
      <c r="B3" s="28" t="s">
        <v>95</v>
      </c>
      <c r="C3" s="29" t="s">
        <v>120</v>
      </c>
      <c r="D3" s="29" t="s">
        <v>97</v>
      </c>
      <c r="E3" s="29" t="s">
        <v>99</v>
      </c>
      <c r="F3" s="29" t="s">
        <v>92</v>
      </c>
      <c r="G3" s="29" t="s">
        <v>100</v>
      </c>
      <c r="H3" s="29" t="s">
        <v>101</v>
      </c>
      <c r="I3" s="29" t="s">
        <v>93</v>
      </c>
      <c r="K3" s="27"/>
    </row>
    <row r="4" spans="1:11" x14ac:dyDescent="0.25">
      <c r="A4" s="30" t="s">
        <v>102</v>
      </c>
      <c r="B4" s="31">
        <f>IF(ISNUMBER(SEARCH("Residential",'ExB Budg1'!C8)), 'ExB Budg1'!C9, 0)</f>
        <v>0</v>
      </c>
      <c r="C4" s="32">
        <f>'ExB Budg1'!C67</f>
        <v>0</v>
      </c>
      <c r="D4" s="32"/>
      <c r="E4" s="33"/>
      <c r="F4" s="33"/>
      <c r="G4" s="33"/>
      <c r="H4" s="33"/>
      <c r="I4" s="33"/>
      <c r="K4" s="27"/>
    </row>
    <row r="5" spans="1:11" ht="16.5" customHeight="1" x14ac:dyDescent="0.25">
      <c r="A5" s="34" t="s">
        <v>103</v>
      </c>
      <c r="B5" s="35">
        <f>IF(B4=0, 0, IF(B4="Perinatal", 139.72, 129.95))</f>
        <v>0</v>
      </c>
      <c r="C5" s="32"/>
      <c r="D5" s="32" t="e">
        <f>(B5*#REF!)/((B$5*#REF!)+(B$6*#REF!)+(B$7*60*24*#REF!/24*(#REF!+#REF!)/7))*C$4</f>
        <v>#REF!</v>
      </c>
      <c r="E5" s="36" t="e">
        <f>D5/(#REF!*#REF!)</f>
        <v>#REF!</v>
      </c>
      <c r="F5" s="36"/>
      <c r="G5" s="33" t="e">
        <f>ROUND(E5*0.01*#REF!,2)</f>
        <v>#REF!</v>
      </c>
      <c r="H5" s="33" t="e">
        <f>ROUND(#REF!*0.01*'RES Analysis'!E5,2)</f>
        <v>#REF!</v>
      </c>
      <c r="I5" s="36" t="e">
        <f>E5*#REF!</f>
        <v>#REF!</v>
      </c>
      <c r="K5" s="27"/>
    </row>
    <row r="6" spans="1:11" x14ac:dyDescent="0.25">
      <c r="A6" s="34" t="s">
        <v>104</v>
      </c>
      <c r="B6" s="35">
        <f>IF(B4=0, 0, IF(B4="Perinatal", 217.17, 170.69))</f>
        <v>0</v>
      </c>
      <c r="C6" s="32"/>
      <c r="D6" s="32" t="e">
        <f>(B$6*#REF!)/((B$5*#REF!)+(B$6*#REF!)+(B$7*60*24*#REF!/24*(#REF!+#REF!)/7))*C$4</f>
        <v>#REF!</v>
      </c>
      <c r="E6" s="36" t="e">
        <f>D6/(#REF!*#REF!)</f>
        <v>#REF!</v>
      </c>
      <c r="F6" s="36"/>
      <c r="G6" s="33" t="e">
        <f>ROUND(#REF!*0.01*'RES Analysis'!E6,2)</f>
        <v>#REF!</v>
      </c>
      <c r="H6" s="33" t="e">
        <f>ROUND(#REF!*0.01*'RES Analysis'!E6,2)</f>
        <v>#REF!</v>
      </c>
      <c r="I6" s="36" t="e">
        <f>E6*#REF!</f>
        <v>#REF!</v>
      </c>
      <c r="K6" s="27"/>
    </row>
    <row r="7" spans="1:11" x14ac:dyDescent="0.25">
      <c r="A7" s="34" t="s">
        <v>77</v>
      </c>
      <c r="B7" s="37">
        <v>2.1</v>
      </c>
      <c r="C7" s="32"/>
      <c r="D7" s="32" t="e">
        <f>(B$7*60*24*#REF!/24*(#REF!+#REF!)/7)/((B$5*#REF!)+(B$6*#REF!)+(B$7*60*24*#REF!/24*(#REF!+#REF!)/7))*C$4</f>
        <v>#REF!</v>
      </c>
      <c r="E7" s="36"/>
      <c r="F7" s="36" t="e">
        <f>D7/(#REF!*#REF!*60*(#REF!+#REF!)/7)</f>
        <v>#REF!</v>
      </c>
      <c r="G7" s="33"/>
      <c r="H7" s="33"/>
      <c r="I7" s="36" t="e">
        <f>F7*60*#REF!*(#REF!+#REF!)/7</f>
        <v>#REF!</v>
      </c>
      <c r="K7" s="27"/>
    </row>
    <row r="8" spans="1:11" x14ac:dyDescent="0.25">
      <c r="A8" s="38" t="s">
        <v>105</v>
      </c>
      <c r="B8" s="39">
        <f>IF(ISNUMBER(SEARCH("Residential",'ExB Budg1'!D8)), 'ExB Budg1'!D9, 0)</f>
        <v>0</v>
      </c>
      <c r="C8" s="40">
        <f>'ExB Budg1'!D67</f>
        <v>0</v>
      </c>
      <c r="D8" s="40"/>
      <c r="E8" s="41"/>
      <c r="F8" s="41"/>
      <c r="G8" s="41"/>
      <c r="H8" s="41"/>
      <c r="I8" s="41"/>
      <c r="K8" s="27"/>
    </row>
    <row r="9" spans="1:11" x14ac:dyDescent="0.25">
      <c r="A9" s="42" t="s">
        <v>103</v>
      </c>
      <c r="B9" s="43">
        <f>IF(B8=0, 0, IF(B8="Perinatal", 139.72, 129.95))</f>
        <v>0</v>
      </c>
      <c r="C9" s="40"/>
      <c r="D9" s="40" t="e">
        <f>(B9*#REF!)/((B9*#REF!)+(B10*#REF!)+(B11*60*24*#REF!/24*(#REF!+#REF!)/7))*C$8</f>
        <v>#REF!</v>
      </c>
      <c r="E9" s="44" t="e">
        <f>D9/(#REF!*#REF!)</f>
        <v>#REF!</v>
      </c>
      <c r="F9" s="44"/>
      <c r="G9" s="41" t="e">
        <f>ROUND(E9*0.01*#REF!,2)</f>
        <v>#REF!</v>
      </c>
      <c r="H9" s="41" t="e">
        <f>ROUND(#REF!*0.01*'RES Analysis'!E9,2)</f>
        <v>#REF!</v>
      </c>
      <c r="I9" s="44" t="e">
        <f>E9*#REF!</f>
        <v>#REF!</v>
      </c>
    </row>
    <row r="10" spans="1:11" x14ac:dyDescent="0.25">
      <c r="A10" s="42" t="s">
        <v>104</v>
      </c>
      <c r="B10" s="43">
        <f>IF(B8=0, 0, IF(B8="Perinatal", 217.17, 170.69))</f>
        <v>0</v>
      </c>
      <c r="C10" s="40"/>
      <c r="D10" s="40" t="e">
        <f>(B10*#REF!)/((B9*#REF!)+(B10*#REF!)+(B11*60*24*#REF!/24*(#REF!+#REF!)/7))*C$8</f>
        <v>#REF!</v>
      </c>
      <c r="E10" s="44" t="e">
        <f>D10/(#REF!*#REF!)</f>
        <v>#REF!</v>
      </c>
      <c r="F10" s="44"/>
      <c r="G10" s="41" t="e">
        <f>ROUND(#REF!*0.01*'RES Analysis'!E10,2)</f>
        <v>#REF!</v>
      </c>
      <c r="H10" s="41" t="e">
        <f>ROUND(#REF!*0.01*'RES Analysis'!E10,2)</f>
        <v>#REF!</v>
      </c>
      <c r="I10" s="44" t="e">
        <f>E10*#REF!</f>
        <v>#REF!</v>
      </c>
      <c r="K10" s="27"/>
    </row>
    <row r="11" spans="1:11" x14ac:dyDescent="0.25">
      <c r="A11" s="42" t="s">
        <v>77</v>
      </c>
      <c r="B11" s="45">
        <v>2.1</v>
      </c>
      <c r="C11" s="40"/>
      <c r="D11" s="40" t="e">
        <f>(B11*60*24*#REF!/24*(#REF!+#REF!)/7)/((B9*#REF!)+(B10*#REF!)+(B11*60*24*#REF!/24*(#REF!+#REF!)/7))*C$8</f>
        <v>#REF!</v>
      </c>
      <c r="E11" s="44"/>
      <c r="F11" s="44" t="e">
        <f>D11/(#REF!*#REF!*60*(#REF!+#REF!)/7)</f>
        <v>#REF!</v>
      </c>
      <c r="G11" s="41"/>
      <c r="H11" s="41"/>
      <c r="I11" s="44" t="e">
        <f>F11*60*#REF!*(#REF!+#REF!)/7</f>
        <v>#REF!</v>
      </c>
      <c r="K11" s="27"/>
    </row>
    <row r="12" spans="1:11" x14ac:dyDescent="0.25">
      <c r="A12" s="30" t="s">
        <v>106</v>
      </c>
      <c r="B12" s="31">
        <f>IF(ISNUMBER(SEARCH("Residential",'ExB Budg1'!E8)), 'ExB Budg1'!E9, 0)</f>
        <v>0</v>
      </c>
      <c r="C12" s="32">
        <f>'ExB Budg1'!E67</f>
        <v>0</v>
      </c>
      <c r="D12" s="32"/>
      <c r="E12" s="33"/>
      <c r="F12" s="33"/>
      <c r="G12" s="33"/>
      <c r="H12" s="33"/>
      <c r="I12" s="33"/>
      <c r="K12" s="27"/>
    </row>
    <row r="13" spans="1:11" x14ac:dyDescent="0.25">
      <c r="A13" s="34" t="s">
        <v>103</v>
      </c>
      <c r="B13" s="35">
        <f>IF(B12=0, 0, IF(B12="Perinatal", 139.72, 129.95))</f>
        <v>0</v>
      </c>
      <c r="C13" s="32"/>
      <c r="D13" s="32" t="e">
        <f>(B13*#REF!)/((B13*#REF!)+(B14*#REF!)+(B15*60*24*#REF!/24*(#REF!+#REF!)/7))*C$12</f>
        <v>#REF!</v>
      </c>
      <c r="E13" s="36" t="e">
        <f>D13/(#REF!*#REF!)</f>
        <v>#REF!</v>
      </c>
      <c r="F13" s="36"/>
      <c r="G13" s="33" t="e">
        <f>ROUND(E13*0.01*#REF!,2)</f>
        <v>#REF!</v>
      </c>
      <c r="H13" s="33" t="e">
        <f>ROUND(#REF!*0.01*'RES Analysis'!E13,2)</f>
        <v>#REF!</v>
      </c>
      <c r="I13" s="36" t="e">
        <f>E13*#REF!</f>
        <v>#REF!</v>
      </c>
    </row>
    <row r="14" spans="1:11" x14ac:dyDescent="0.25">
      <c r="A14" s="34" t="s">
        <v>104</v>
      </c>
      <c r="B14" s="35">
        <f>IF(B12=0, 0, IF(B12="Perinatal", 217.17, 170.69))</f>
        <v>0</v>
      </c>
      <c r="C14" s="32"/>
      <c r="D14" s="32" t="e">
        <f>(B14*#REF!)/((B13*#REF!)+(B14*#REF!)+(B15*60*24*#REF!/24*(#REF!+#REF!)/7))*C$12</f>
        <v>#REF!</v>
      </c>
      <c r="E14" s="36" t="e">
        <f>D14/(#REF!*#REF!)</f>
        <v>#REF!</v>
      </c>
      <c r="F14" s="36"/>
      <c r="G14" s="33" t="e">
        <f>ROUND(#REF!*0.01*'RES Analysis'!E14,2)</f>
        <v>#REF!</v>
      </c>
      <c r="H14" s="33" t="e">
        <f>ROUND(#REF!*0.01*'RES Analysis'!E14,2)</f>
        <v>#REF!</v>
      </c>
      <c r="I14" s="36" t="e">
        <f>E14*#REF!</f>
        <v>#REF!</v>
      </c>
    </row>
    <row r="15" spans="1:11" x14ac:dyDescent="0.25">
      <c r="A15" s="34" t="s">
        <v>77</v>
      </c>
      <c r="B15" s="37">
        <v>2.1</v>
      </c>
      <c r="C15" s="32"/>
      <c r="D15" s="32" t="e">
        <f>(B15*60*24*#REF!/24*(#REF!+#REF!)/7)/((B13*#REF!)+(B14*#REF!)+(B15*60*24*#REF!/24*(#REF!+#REF!)/7))*C$12</f>
        <v>#REF!</v>
      </c>
      <c r="E15" s="36"/>
      <c r="F15" s="36" t="e">
        <f>D15/(#REF!*#REF!*60*(#REF!+#REF!)/7)</f>
        <v>#REF!</v>
      </c>
      <c r="G15" s="33"/>
      <c r="H15" s="33"/>
      <c r="I15" s="36" t="e">
        <f>F15*60*#REF!*(#REF!+#REF!)/7</f>
        <v>#REF!</v>
      </c>
    </row>
    <row r="16" spans="1:11" x14ac:dyDescent="0.25">
      <c r="A16" s="38" t="s">
        <v>107</v>
      </c>
      <c r="B16" s="39">
        <f>IF(ISNUMBER(SEARCH("Residential",'ExB Budg1'!F8)), 'ExB Budg1'!F9, 0)</f>
        <v>0</v>
      </c>
      <c r="C16" s="40">
        <f>'ExB Budg1'!F67</f>
        <v>0</v>
      </c>
      <c r="D16" s="40"/>
      <c r="E16" s="41"/>
      <c r="F16" s="41"/>
      <c r="G16" s="41"/>
      <c r="H16" s="41"/>
      <c r="I16" s="41"/>
    </row>
    <row r="17" spans="1:9" x14ac:dyDescent="0.25">
      <c r="A17" s="42" t="s">
        <v>103</v>
      </c>
      <c r="B17" s="43">
        <f>IF(B16=0, 0, IF(B16="Perinatal", 139.72, 129.95))</f>
        <v>0</v>
      </c>
      <c r="C17" s="40"/>
      <c r="D17" s="40" t="e">
        <f>(B17*#REF!)/((B17*#REF!)+(B18*#REF!)+(B19*60*24*#REF!/24*(#REF!+#REF!)/7))*C$16</f>
        <v>#REF!</v>
      </c>
      <c r="E17" s="44" t="e">
        <f>D17/(#REF!*#REF!)</f>
        <v>#REF!</v>
      </c>
      <c r="F17" s="44"/>
      <c r="G17" s="41" t="e">
        <f>ROUND(E17*0.01*#REF!,2)</f>
        <v>#REF!</v>
      </c>
      <c r="H17" s="41" t="e">
        <f>ROUND(#REF!*0.01*'RES Analysis'!E17,2)</f>
        <v>#REF!</v>
      </c>
      <c r="I17" s="44" t="e">
        <f>E17*#REF!</f>
        <v>#REF!</v>
      </c>
    </row>
    <row r="18" spans="1:9" x14ac:dyDescent="0.25">
      <c r="A18" s="42" t="s">
        <v>104</v>
      </c>
      <c r="B18" s="43">
        <f>IF(B16=0, 0, IF(B16="Perinatal", 217.17, 170.69))</f>
        <v>0</v>
      </c>
      <c r="C18" s="40"/>
      <c r="D18" s="40" t="e">
        <f>(B18*#REF!)/((B17*#REF!)+(B18*#REF!)+(B19*60*24*#REF!/24*(#REF!+#REF!)/7))*C$16</f>
        <v>#REF!</v>
      </c>
      <c r="E18" s="44" t="e">
        <f>D18/(#REF!*#REF!)</f>
        <v>#REF!</v>
      </c>
      <c r="F18" s="44"/>
      <c r="G18" s="41" t="e">
        <f>ROUND(#REF!*0.01*'RES Analysis'!E18,2)</f>
        <v>#REF!</v>
      </c>
      <c r="H18" s="41" t="e">
        <f>ROUND(#REF!*0.01*'RES Analysis'!E18,2)</f>
        <v>#REF!</v>
      </c>
      <c r="I18" s="44" t="e">
        <f>E18*#REF!</f>
        <v>#REF!</v>
      </c>
    </row>
    <row r="19" spans="1:9" x14ac:dyDescent="0.25">
      <c r="A19" s="42" t="s">
        <v>77</v>
      </c>
      <c r="B19" s="45">
        <v>2.1</v>
      </c>
      <c r="C19" s="40"/>
      <c r="D19" s="40" t="e">
        <f>(B19*60*24*#REF!/24*(#REF!+#REF!)/7)/((B17*#REF!)+(B18*#REF!)+(B19*60*24*#REF!/24*(#REF!+#REF!)/7))*C$16</f>
        <v>#REF!</v>
      </c>
      <c r="E19" s="44"/>
      <c r="F19" s="44" t="e">
        <f>D19/(#REF!*#REF!*60*(#REF!+#REF!)/7)</f>
        <v>#REF!</v>
      </c>
      <c r="G19" s="41"/>
      <c r="H19" s="41"/>
      <c r="I19" s="44" t="e">
        <f>F19*60*#REF!*(#REF!+#REF!)/7</f>
        <v>#REF!</v>
      </c>
    </row>
    <row r="20" spans="1:9" x14ac:dyDescent="0.25">
      <c r="A20" s="30" t="s">
        <v>108</v>
      </c>
      <c r="B20" s="31">
        <f>IF(ISNUMBER(SEARCH("Residential",'ExB Budg1'!G8)), 'ExB Budg1'!G9, 0)</f>
        <v>0</v>
      </c>
      <c r="C20" s="32">
        <f>'ExB Budg1'!G67</f>
        <v>0</v>
      </c>
      <c r="D20" s="32"/>
      <c r="E20" s="33"/>
      <c r="F20" s="33"/>
      <c r="G20" s="33"/>
      <c r="H20" s="33"/>
      <c r="I20" s="33"/>
    </row>
    <row r="21" spans="1:9" x14ac:dyDescent="0.25">
      <c r="A21" s="34" t="s">
        <v>103</v>
      </c>
      <c r="B21" s="35">
        <f>IF(B20=0, 0, IF(B20="Perinatal", 139.72, 129.95))</f>
        <v>0</v>
      </c>
      <c r="C21" s="32"/>
      <c r="D21" s="32" t="e">
        <f>(B21*#REF!)/((B21*#REF!)+(B22*#REF!)+(B23*60*24*#REF!)/24*(#REF!+#REF!/7))*C20</f>
        <v>#REF!</v>
      </c>
      <c r="E21" s="36" t="e">
        <f>D21/(#REF!*#REF!)</f>
        <v>#REF!</v>
      </c>
      <c r="F21" s="36"/>
      <c r="G21" s="33" t="e">
        <f>ROUND(E21*0.01*#REF!,2)</f>
        <v>#REF!</v>
      </c>
      <c r="H21" s="33" t="e">
        <f>ROUND(#REF!*0.01*'RES Analysis'!E21,2)</f>
        <v>#REF!</v>
      </c>
      <c r="I21" s="36" t="e">
        <f>E21*#REF!</f>
        <v>#REF!</v>
      </c>
    </row>
    <row r="22" spans="1:9" x14ac:dyDescent="0.25">
      <c r="A22" s="34" t="s">
        <v>104</v>
      </c>
      <c r="B22" s="35">
        <f>IF(B20=0, 0, IF(B20="Perinatal", 217.17, 170.69))</f>
        <v>0</v>
      </c>
      <c r="C22" s="32"/>
      <c r="D22" s="32" t="e">
        <f>(B22*#REF!)/((B21*#REF!)+(B22*#REF!)+(B23*60*24*#REF!)/24*(#REF!+#REF!/7))*C20</f>
        <v>#REF!</v>
      </c>
      <c r="E22" s="36" t="e">
        <f>D22/(#REF!*#REF!)</f>
        <v>#REF!</v>
      </c>
      <c r="F22" s="36"/>
      <c r="G22" s="33" t="e">
        <f>ROUND(#REF!*0.01*'RES Analysis'!E22,2)</f>
        <v>#REF!</v>
      </c>
      <c r="H22" s="33" t="e">
        <f>ROUND(#REF!*0.01*'RES Analysis'!E22,2)</f>
        <v>#REF!</v>
      </c>
      <c r="I22" s="36" t="e">
        <f>E22*#REF!</f>
        <v>#REF!</v>
      </c>
    </row>
    <row r="23" spans="1:9" x14ac:dyDescent="0.25">
      <c r="A23" s="34" t="s">
        <v>77</v>
      </c>
      <c r="B23" s="37">
        <v>2.1</v>
      </c>
      <c r="C23" s="32"/>
      <c r="D23" s="32" t="e">
        <f>(B23*60*24*#REF!/24*(#REF!+#REF!)/7)/((B21*#REF!)+(B22*#REF!)+(B23*60*24*#REF!)/24*(#REF!+#REF!/7))*C20</f>
        <v>#REF!</v>
      </c>
      <c r="E23" s="36"/>
      <c r="F23" s="36" t="e">
        <f>D23/(#REF!*#REF!*60*(#REF!+#REF!)/7)</f>
        <v>#REF!</v>
      </c>
      <c r="G23" s="33"/>
      <c r="H23" s="33"/>
      <c r="I23" s="36" t="e">
        <f>F23*60*#REF!*(#REF!+#REF!)/7</f>
        <v>#REF!</v>
      </c>
    </row>
    <row r="24" spans="1:9" x14ac:dyDescent="0.25">
      <c r="A24" s="38" t="s">
        <v>109</v>
      </c>
      <c r="B24" s="39">
        <f>IF(ISNUMBER(SEARCH("Residential",#REF!)),#REF!, 0)</f>
        <v>0</v>
      </c>
      <c r="C24" s="40" t="e">
        <f>#REF!</f>
        <v>#REF!</v>
      </c>
      <c r="D24" s="40"/>
      <c r="E24" s="41"/>
      <c r="F24" s="41"/>
      <c r="G24" s="41"/>
      <c r="H24" s="41"/>
      <c r="I24" s="41"/>
    </row>
    <row r="25" spans="1:9" x14ac:dyDescent="0.25">
      <c r="A25" s="42" t="s">
        <v>103</v>
      </c>
      <c r="B25" s="43">
        <f>IF(B24=0, 0, IF(B24="Perinatal", 139.72, 129.95))</f>
        <v>0</v>
      </c>
      <c r="C25" s="40"/>
      <c r="D25" s="40" t="e">
        <f>(B25*#REF!)/((B25*#REF!)+(B26*#REF!)+(B27*60*24*#REF!/24*(#REF!+#REF!)/7))*C24</f>
        <v>#REF!</v>
      </c>
      <c r="E25" s="44" t="e">
        <f>D25/(#REF!*#REF!)</f>
        <v>#REF!</v>
      </c>
      <c r="F25" s="44"/>
      <c r="G25" s="41" t="e">
        <f>ROUND(E25*0.01*#REF!,2)</f>
        <v>#REF!</v>
      </c>
      <c r="H25" s="41" t="e">
        <f>ROUND(#REF!*0.01*'RES Analysis'!E25,2)</f>
        <v>#REF!</v>
      </c>
      <c r="I25" s="44" t="e">
        <f>E25*#REF!</f>
        <v>#REF!</v>
      </c>
    </row>
    <row r="26" spans="1:9" x14ac:dyDescent="0.25">
      <c r="A26" s="42" t="s">
        <v>104</v>
      </c>
      <c r="B26" s="43">
        <f>IF(B24=0, 0, IF(B24="Perinatal", 217.17, 170.69))</f>
        <v>0</v>
      </c>
      <c r="C26" s="40"/>
      <c r="D26" s="40" t="e">
        <f>(B26*#REF!)/((B25*#REF!)+(B26*#REF!)+(B27*60*24*#REF!/24*(#REF!+#REF!)/7))*C24</f>
        <v>#REF!</v>
      </c>
      <c r="E26" s="44" t="e">
        <f>D26/(#REF!*#REF!)</f>
        <v>#REF!</v>
      </c>
      <c r="F26" s="44"/>
      <c r="G26" s="41" t="e">
        <f>ROUND(#REF!*0.01*'RES Analysis'!E26,2)</f>
        <v>#REF!</v>
      </c>
      <c r="H26" s="41" t="e">
        <f>ROUND(#REF!*0.01*'RES Analysis'!E26,2)</f>
        <v>#REF!</v>
      </c>
      <c r="I26" s="44" t="e">
        <f>E26*#REF!</f>
        <v>#REF!</v>
      </c>
    </row>
    <row r="27" spans="1:9" x14ac:dyDescent="0.25">
      <c r="A27" s="42" t="s">
        <v>77</v>
      </c>
      <c r="B27" s="45">
        <v>2.1</v>
      </c>
      <c r="C27" s="40"/>
      <c r="D27" s="40" t="e">
        <f>(B27*60*24*#REF!/24*(#REF!+#REF!)/7)/((B25*#REF!)+(B26*#REF!)+(B27*60*24*#REF!/24*(#REF!+#REF!)/7))*C24</f>
        <v>#REF!</v>
      </c>
      <c r="E27" s="44"/>
      <c r="F27" s="44" t="e">
        <f>D27/(#REF!*#REF!*60*(#REF!+#REF!)/7)</f>
        <v>#REF!</v>
      </c>
      <c r="G27" s="41"/>
      <c r="H27" s="41"/>
      <c r="I27" s="44" t="e">
        <f>F27*60*#REF!*(#REF!+#REF!)/7</f>
        <v>#REF!</v>
      </c>
    </row>
    <row r="28" spans="1:9" x14ac:dyDescent="0.25">
      <c r="A28" s="30" t="s">
        <v>110</v>
      </c>
      <c r="B28" s="31">
        <f>IF(ISNUMBER(SEARCH("Residential",#REF!)),#REF!, 0)</f>
        <v>0</v>
      </c>
      <c r="C28" s="32" t="e">
        <f>#REF!</f>
        <v>#REF!</v>
      </c>
      <c r="D28" s="32"/>
      <c r="E28" s="33"/>
      <c r="F28" s="33"/>
      <c r="G28" s="33"/>
      <c r="H28" s="33"/>
      <c r="I28" s="33"/>
    </row>
    <row r="29" spans="1:9" x14ac:dyDescent="0.25">
      <c r="A29" s="34" t="s">
        <v>103</v>
      </c>
      <c r="B29" s="35">
        <f>IF(B28=0, 0, IF(B28="Perinatal", 139.72, 129.95))</f>
        <v>0</v>
      </c>
      <c r="C29" s="32"/>
      <c r="D29" s="32" t="e">
        <f>(B29*#REF!)/((B29*#REF!)+(B30*#REF!)+(B31*60*24*#REF!/24*(#REF!+#REF!)/7))*C28</f>
        <v>#REF!</v>
      </c>
      <c r="E29" s="36" t="e">
        <f>D29/(#REF!*#REF!)</f>
        <v>#REF!</v>
      </c>
      <c r="F29" s="36"/>
      <c r="G29" s="33" t="e">
        <f>ROUND(E29*0.01*#REF!,2)</f>
        <v>#REF!</v>
      </c>
      <c r="H29" s="33" t="e">
        <f>ROUND(#REF!*0.01*'RES Analysis'!E29,2)</f>
        <v>#REF!</v>
      </c>
      <c r="I29" s="36" t="e">
        <f>E29*#REF!</f>
        <v>#REF!</v>
      </c>
    </row>
    <row r="30" spans="1:9" x14ac:dyDescent="0.25">
      <c r="A30" s="34" t="s">
        <v>104</v>
      </c>
      <c r="B30" s="35">
        <f>IF(B28=0, 0, IF(B28="Perinatal", 217.17, 170.69))</f>
        <v>0</v>
      </c>
      <c r="C30" s="32"/>
      <c r="D30" s="32" t="e">
        <f>(B30*#REF!)/((B29*#REF!)+(B30*#REF!)+(B31*60*24*#REF!/24*(#REF!+#REF!)/7))*C28</f>
        <v>#REF!</v>
      </c>
      <c r="E30" s="36" t="e">
        <f>D30/(#REF!*#REF!)</f>
        <v>#REF!</v>
      </c>
      <c r="F30" s="36"/>
      <c r="G30" s="33" t="e">
        <f>ROUND(#REF!*0.01*'RES Analysis'!E30,2)</f>
        <v>#REF!</v>
      </c>
      <c r="H30" s="33" t="e">
        <f>ROUND(#REF!*0.01*'RES Analysis'!E30,2)</f>
        <v>#REF!</v>
      </c>
      <c r="I30" s="36" t="e">
        <f>E30*#REF!</f>
        <v>#REF!</v>
      </c>
    </row>
    <row r="31" spans="1:9" x14ac:dyDescent="0.25">
      <c r="A31" s="34" t="s">
        <v>77</v>
      </c>
      <c r="B31" s="37">
        <v>2.1</v>
      </c>
      <c r="C31" s="32"/>
      <c r="D31" s="32" t="e">
        <f>(B31*60*24*#REF!/24*(#REF!+#REF!)/7)/((B29*#REF!)+(B30*#REF!)+(B31*60*24*#REF!/24*(#REF!+#REF!)/7))*C28</f>
        <v>#REF!</v>
      </c>
      <c r="E31" s="36"/>
      <c r="F31" s="36" t="e">
        <f>D31/(#REF!*#REF!*60*(#REF!+#REF!)/7)</f>
        <v>#REF!</v>
      </c>
      <c r="G31" s="33"/>
      <c r="H31" s="33"/>
      <c r="I31" s="36" t="e">
        <f>F31*60*#REF!*(#REF!+#REF!)/7</f>
        <v>#REF!</v>
      </c>
    </row>
    <row r="32" spans="1:9" x14ac:dyDescent="0.25">
      <c r="A32" s="38" t="s">
        <v>111</v>
      </c>
      <c r="B32" s="39">
        <f>IF(ISNUMBER(SEARCH("Residential",#REF!)),#REF!, 0)</f>
        <v>0</v>
      </c>
      <c r="C32" s="40" t="e">
        <f>#REF!</f>
        <v>#REF!</v>
      </c>
      <c r="D32" s="40"/>
      <c r="E32" s="41"/>
      <c r="F32" s="41"/>
      <c r="G32" s="41"/>
      <c r="H32" s="41"/>
      <c r="I32" s="41"/>
    </row>
    <row r="33" spans="1:9" x14ac:dyDescent="0.25">
      <c r="A33" s="42" t="s">
        <v>103</v>
      </c>
      <c r="B33" s="43">
        <f>IF(B32=0, 0, IF(B32="Perinatal", 139.72, 129.95))</f>
        <v>0</v>
      </c>
      <c r="C33" s="40"/>
      <c r="D33" s="40" t="e">
        <f>(B33*#REF!)/((B33*#REF!)+(B34*#REF!)+(B35*60*24*#REF!/24*(#REF!+#REF!)/7))*C32</f>
        <v>#REF!</v>
      </c>
      <c r="E33" s="44" t="e">
        <f>D33/(#REF!*#REF!)</f>
        <v>#REF!</v>
      </c>
      <c r="F33" s="44"/>
      <c r="G33" s="41" t="e">
        <f>ROUND(E33*0.01*#REF!,2)</f>
        <v>#REF!</v>
      </c>
      <c r="H33" s="41" t="e">
        <f>ROUND(#REF!*0.01*'RES Analysis'!E33,2)</f>
        <v>#REF!</v>
      </c>
      <c r="I33" s="44" t="e">
        <f>E33*#REF!</f>
        <v>#REF!</v>
      </c>
    </row>
    <row r="34" spans="1:9" x14ac:dyDescent="0.25">
      <c r="A34" s="42" t="s">
        <v>104</v>
      </c>
      <c r="B34" s="43">
        <f>IF(B32=0, 0, IF(B32="Perinatal", 217.17, 170.69))</f>
        <v>0</v>
      </c>
      <c r="C34" s="40"/>
      <c r="D34" s="40" t="e">
        <f>(B34*#REF!)/((B33*#REF!)+(B34*#REF!)+(B35*60*24*#REF!/24*(#REF!+#REF!)/7))*C32</f>
        <v>#REF!</v>
      </c>
      <c r="E34" s="44" t="e">
        <f>D34/(#REF!*#REF!)</f>
        <v>#REF!</v>
      </c>
      <c r="F34" s="44"/>
      <c r="G34" s="41" t="e">
        <f>ROUND(#REF!*0.01*'RES Analysis'!E34,2)</f>
        <v>#REF!</v>
      </c>
      <c r="H34" s="41" t="e">
        <f>ROUND(#REF!*0.01*'RES Analysis'!E34,2)</f>
        <v>#REF!</v>
      </c>
      <c r="I34" s="44" t="e">
        <f>E34*#REF!</f>
        <v>#REF!</v>
      </c>
    </row>
    <row r="35" spans="1:9" x14ac:dyDescent="0.25">
      <c r="A35" s="42" t="s">
        <v>77</v>
      </c>
      <c r="B35" s="45">
        <v>2.1</v>
      </c>
      <c r="C35" s="40"/>
      <c r="D35" s="40" t="e">
        <f>(B35*60*24*#REF!/24*(#REF!+#REF!)/7)/((B33*#REF!)+(B34*#REF!)+(B35*60*24*#REF!/24*(#REF!+#REF!)/7))*C32</f>
        <v>#REF!</v>
      </c>
      <c r="E35" s="44"/>
      <c r="F35" s="44" t="e">
        <f>D35/(#REF!*#REF!*60*(#REF!+#REF!)/7)</f>
        <v>#REF!</v>
      </c>
      <c r="G35" s="41"/>
      <c r="H35" s="41"/>
      <c r="I35" s="44" t="e">
        <f>F35*60*#REF!*(#REF!+#REF!)/7</f>
        <v>#REF!</v>
      </c>
    </row>
    <row r="36" spans="1:9" x14ac:dyDescent="0.25">
      <c r="A36" s="30" t="s">
        <v>112</v>
      </c>
      <c r="B36" s="31">
        <f>IF(ISNUMBER(SEARCH("Residential",#REF!)),#REF!, 0)</f>
        <v>0</v>
      </c>
      <c r="C36" s="32" t="e">
        <f>#REF!</f>
        <v>#REF!</v>
      </c>
      <c r="D36" s="32"/>
      <c r="E36" s="33"/>
      <c r="F36" s="33"/>
      <c r="G36" s="33"/>
      <c r="H36" s="33"/>
      <c r="I36" s="33"/>
    </row>
    <row r="37" spans="1:9" x14ac:dyDescent="0.25">
      <c r="A37" s="34" t="s">
        <v>103</v>
      </c>
      <c r="B37" s="35">
        <f>IF(B36=0, 0, IF(B36="Perinatal", 139.72, 129.95))</f>
        <v>0</v>
      </c>
      <c r="C37" s="32"/>
      <c r="D37" s="32" t="e">
        <f>(B37*#REF!)/((B37*#REF!)+(B38*#REF!)+(B39*60*24*#REF!/24*(#REF!+#REF!)/7))*C36</f>
        <v>#REF!</v>
      </c>
      <c r="E37" s="36" t="e">
        <f>D37/(#REF!*#REF!)</f>
        <v>#REF!</v>
      </c>
      <c r="F37" s="36"/>
      <c r="G37" s="33" t="e">
        <f>ROUND(E37*0.01*#REF!,2)</f>
        <v>#REF!</v>
      </c>
      <c r="H37" s="33" t="e">
        <f>ROUND(#REF!*0.01*'RES Analysis'!E37,2)</f>
        <v>#REF!</v>
      </c>
      <c r="I37" s="36" t="e">
        <f>E37*#REF!</f>
        <v>#REF!</v>
      </c>
    </row>
    <row r="38" spans="1:9" x14ac:dyDescent="0.25">
      <c r="A38" s="34" t="s">
        <v>104</v>
      </c>
      <c r="B38" s="35">
        <f>IF(B36=0, 0, IF(B36="Perinatal", 217.17, 170.69))</f>
        <v>0</v>
      </c>
      <c r="C38" s="32"/>
      <c r="D38" s="32" t="e">
        <f>(B38*#REF!)/((B37*#REF!)+(B38*#REF!)+(B39*60*24*#REF!/24*(#REF!+#REF!)/7))*C36</f>
        <v>#REF!</v>
      </c>
      <c r="E38" s="36" t="e">
        <f>D38/(#REF!*#REF!)</f>
        <v>#REF!</v>
      </c>
      <c r="F38" s="36"/>
      <c r="G38" s="33" t="e">
        <f>ROUND(#REF!*0.01*'RES Analysis'!E38,2)</f>
        <v>#REF!</v>
      </c>
      <c r="H38" s="33" t="e">
        <f>ROUND(#REF!*0.01*'RES Analysis'!E38,2)</f>
        <v>#REF!</v>
      </c>
      <c r="I38" s="36" t="e">
        <f>E38*#REF!</f>
        <v>#REF!</v>
      </c>
    </row>
    <row r="39" spans="1:9" x14ac:dyDescent="0.25">
      <c r="A39" s="34" t="s">
        <v>77</v>
      </c>
      <c r="B39" s="37">
        <v>2.1</v>
      </c>
      <c r="C39" s="32"/>
      <c r="D39" s="32" t="e">
        <f>(B39*60*24*#REF!/24*(#REF!+#REF!)/7)/((B37*#REF!)+(B38*#REF!)+(B39*60*24*#REF!/24*(#REF!+#REF!)/7))*C36</f>
        <v>#REF!</v>
      </c>
      <c r="E39" s="36"/>
      <c r="F39" s="36" t="e">
        <f>D39/(#REF!*#REF!*60*(#REF!+#REF!)/7)</f>
        <v>#REF!</v>
      </c>
      <c r="G39" s="33"/>
      <c r="H39" s="33"/>
      <c r="I39" s="36" t="e">
        <f>F39*60*#REF!*(#REF!+#REF!)/7</f>
        <v>#REF!</v>
      </c>
    </row>
    <row r="40" spans="1:9" x14ac:dyDescent="0.25">
      <c r="A40" s="38" t="s">
        <v>113</v>
      </c>
      <c r="B40" s="39">
        <f>IF(ISNUMBER(SEARCH("Residential",#REF!)),#REF!, 0)</f>
        <v>0</v>
      </c>
      <c r="C40" s="40" t="e">
        <f>#REF!</f>
        <v>#REF!</v>
      </c>
      <c r="D40" s="40"/>
      <c r="E40" s="41"/>
      <c r="F40" s="41"/>
      <c r="G40" s="41"/>
      <c r="H40" s="41"/>
      <c r="I40" s="41"/>
    </row>
    <row r="41" spans="1:9" x14ac:dyDescent="0.25">
      <c r="A41" s="42" t="s">
        <v>103</v>
      </c>
      <c r="B41" s="43">
        <f>IF(B40=0, 0, IF(B40="Perinatal", 139.72, 129.95))</f>
        <v>0</v>
      </c>
      <c r="C41" s="40"/>
      <c r="D41" s="40" t="e">
        <f>(B41*#REF!)/((B41*#REF!)+(B42*#REF!)+(B43*60*24*#REF!/24*(#REF!+#REF!)/7))*C40</f>
        <v>#REF!</v>
      </c>
      <c r="E41" s="44" t="e">
        <f>D41/(#REF!*#REF!)</f>
        <v>#REF!</v>
      </c>
      <c r="F41" s="44"/>
      <c r="G41" s="41" t="e">
        <f>ROUND(E41*0.01*#REF!,2)</f>
        <v>#REF!</v>
      </c>
      <c r="H41" s="41" t="e">
        <f>ROUND(#REF!*0.01*'RES Analysis'!E41,2)</f>
        <v>#REF!</v>
      </c>
      <c r="I41" s="44" t="e">
        <f>E41*#REF!</f>
        <v>#REF!</v>
      </c>
    </row>
    <row r="42" spans="1:9" x14ac:dyDescent="0.25">
      <c r="A42" s="42" t="s">
        <v>104</v>
      </c>
      <c r="B42" s="43">
        <f>IF(B40=0, 0, IF(B40="Perinatal", 217.17, 170.69))</f>
        <v>0</v>
      </c>
      <c r="C42" s="40"/>
      <c r="D42" s="40" t="e">
        <f>(B42*#REF!)/((B41*#REF!)+(B42*#REF!)+(B43*60*24*#REF!/24*(#REF!+#REF!)/7))*C40</f>
        <v>#REF!</v>
      </c>
      <c r="E42" s="44" t="e">
        <f>D42/(#REF!*#REF!)</f>
        <v>#REF!</v>
      </c>
      <c r="F42" s="44"/>
      <c r="G42" s="41" t="e">
        <f>ROUND(#REF!*0.01*'RES Analysis'!E42,2)</f>
        <v>#REF!</v>
      </c>
      <c r="H42" s="41" t="e">
        <f>ROUND(#REF!*0.01*'RES Analysis'!E42,2)</f>
        <v>#REF!</v>
      </c>
      <c r="I42" s="44" t="e">
        <f>E42*#REF!</f>
        <v>#REF!</v>
      </c>
    </row>
    <row r="43" spans="1:9" x14ac:dyDescent="0.25">
      <c r="A43" s="42" t="s">
        <v>77</v>
      </c>
      <c r="B43" s="45">
        <v>2.1</v>
      </c>
      <c r="C43" s="40"/>
      <c r="D43" s="40" t="e">
        <f>(B43*60*24*#REF!/24*(#REF!+#REF!)/7)/((B41*#REF!)+(B42*#REF!)+(B43*60*24*#REF!/24*(#REF!+#REF!)/7))*C40</f>
        <v>#REF!</v>
      </c>
      <c r="E43" s="44"/>
      <c r="F43" s="44" t="e">
        <f>D43/(#REF!*#REF!*60*(#REF!+#REF!)/7)</f>
        <v>#REF!</v>
      </c>
      <c r="G43" s="41"/>
      <c r="H43" s="41"/>
      <c r="I43" s="44" t="e">
        <f>F43*60*#REF!*(#REF!+#REF!)/7</f>
        <v>#REF!</v>
      </c>
    </row>
    <row r="48" spans="1:9" ht="9.75" customHeight="1" x14ac:dyDescent="0.25"/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ExB Budg1</vt:lpstr>
      <vt:lpstr>Personnel1</vt:lpstr>
      <vt:lpstr>Expense Detail</vt:lpstr>
      <vt:lpstr>RES Analysis</vt:lpstr>
      <vt:lpstr>ExB_Budg1__E5_G5</vt:lpstr>
      <vt:lpstr>'ExB Budg1'!Print_Area</vt:lpstr>
      <vt:lpstr>'Expense Detail'!Print_Area</vt:lpstr>
      <vt:lpstr>'ExB Budg1'!Print_Titles</vt:lpstr>
      <vt:lpstr>'Expense Detail'!Print_Titles</vt:lpstr>
      <vt:lpstr>Personnel1!Print_Titles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Cummings</dc:creator>
  <cp:lastModifiedBy>Elizabeth Delph</cp:lastModifiedBy>
  <cp:lastPrinted>2019-11-26T16:54:11Z</cp:lastPrinted>
  <dcterms:created xsi:type="dcterms:W3CDTF">2013-09-11T17:19:26Z</dcterms:created>
  <dcterms:modified xsi:type="dcterms:W3CDTF">2019-11-26T20:17:51Z</dcterms:modified>
</cp:coreProperties>
</file>