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always" defaultThemeVersion="124226"/>
  <mc:AlternateContent xmlns:mc="http://schemas.openxmlformats.org/markup-compatibility/2006">
    <mc:Choice Requires="x15">
      <x15ac:absPath xmlns:x15ac="http://schemas.microsoft.com/office/spreadsheetml/2010/11/ac" url="N:\Procurement\Procurements - In Process\19-08 SUD Tx Services\RFP\"/>
    </mc:Choice>
  </mc:AlternateContent>
  <bookViews>
    <workbookView xWindow="0" yWindow="0" windowWidth="23040" windowHeight="10830" tabRatio="832" activeTab="3"/>
  </bookViews>
  <sheets>
    <sheet name="Workbook Instructions" sheetId="60" r:id="rId1"/>
    <sheet name="ExB Budg1" sheetId="1" r:id="rId2"/>
    <sheet name="Expense Detail" sheetId="59" r:id="rId3"/>
    <sheet name="Personnel1" sheetId="7" r:id="rId4"/>
    <sheet name="RES Analysis" sheetId="40" state="hidden" r:id="rId5"/>
  </sheets>
  <externalReferences>
    <externalReference r:id="rId6"/>
    <externalReference r:id="rId7"/>
    <externalReference r:id="rId8"/>
  </externalReferences>
  <definedNames>
    <definedName name="\I">#REF!</definedName>
    <definedName name="\I2">#REF!</definedName>
    <definedName name="\I3">#REF!</definedName>
    <definedName name="\I4">#REF!</definedName>
    <definedName name="\I5">#REF!</definedName>
    <definedName name="\I6">#REF!</definedName>
    <definedName name="\I7">#REF!</definedName>
    <definedName name="\I8">#REF!</definedName>
    <definedName name="\I9">#REF!</definedName>
    <definedName name="_5">#REF!</definedName>
    <definedName name="a">#REF!</definedName>
    <definedName name="BACKA">#REF!</definedName>
    <definedName name="BACKB">#REF!</definedName>
    <definedName name="BACKC">#REF!</definedName>
    <definedName name="BACKD">#REF!</definedName>
    <definedName name="BACKE">'[1]ODFGFUND-AD'!$G$42:$G$46</definedName>
    <definedName name="BACKZ">'[1]ODFGFUND-AD'!$G$52:$G$61</definedName>
    <definedName name="BLACK">'[1]ODFGFUND-AD'!$G$19:$G$38</definedName>
    <definedName name="BLOCK">#REF!</definedName>
    <definedName name="Cost">#REF!</definedName>
    <definedName name="cost2">#REF!</definedName>
    <definedName name="costs">#REF!</definedName>
    <definedName name="costs2">#REF!</definedName>
    <definedName name="costs3">#REF!</definedName>
    <definedName name="costs4">#REF!</definedName>
    <definedName name="ExB_Budg1__E5_G5">Personnel1!$A$3</definedName>
    <definedName name="Inst">[2]Average!$A$1:$J$133</definedName>
    <definedName name="_xlnm.Print_Area" localSheetId="1">'ExB Budg1'!$A$1:$G$68</definedName>
    <definedName name="_xlnm.Print_Area" localSheetId="2">'Expense Detail'!$A$1:$D$30</definedName>
    <definedName name="_xlnm.Print_Area" localSheetId="3">Personnel1!$A$1:$J$52</definedName>
    <definedName name="_xlnm.Print_Titles" localSheetId="1">'ExB Budg1'!$1:$10</definedName>
    <definedName name="_xlnm.Print_Titles" localSheetId="2">'Expense Detail'!$A:$A</definedName>
    <definedName name="_xlnm.Print_Titles" localSheetId="3">Personnel1!$A:$D,Personnel1!$1:$6</definedName>
    <definedName name="rate2">#REF!</definedName>
    <definedName name="rate3">#REF!</definedName>
    <definedName name="rate4">#REF!</definedName>
    <definedName name="REPORT">#REF!</definedName>
    <definedName name="Units2">[3]Average!$A$1:$J$133</definedName>
  </definedNames>
  <calcPr calcId="162913"/>
</workbook>
</file>

<file path=xl/calcChain.xml><?xml version="1.0" encoding="utf-8"?>
<calcChain xmlns="http://schemas.openxmlformats.org/spreadsheetml/2006/main">
  <c r="H38" i="7" l="1"/>
  <c r="G38" i="7"/>
  <c r="H23" i="7"/>
  <c r="H24" i="7"/>
  <c r="H25" i="7"/>
  <c r="H26" i="7"/>
  <c r="H27" i="7"/>
  <c r="H28" i="7"/>
  <c r="H29" i="7"/>
  <c r="H30" i="7"/>
  <c r="H31" i="7"/>
  <c r="H32" i="7"/>
  <c r="H33" i="7"/>
  <c r="D23" i="7"/>
  <c r="D24" i="7"/>
  <c r="D25" i="7"/>
  <c r="D26" i="7"/>
  <c r="D27" i="7"/>
  <c r="D28" i="7"/>
  <c r="D29" i="7"/>
  <c r="D30" i="7"/>
  <c r="D31" i="7"/>
  <c r="D32" i="7"/>
  <c r="D33" i="7"/>
  <c r="D13" i="7"/>
  <c r="D14" i="7"/>
  <c r="D15" i="7"/>
  <c r="D16" i="7"/>
  <c r="D17" i="7"/>
  <c r="D18" i="7"/>
  <c r="D19" i="7"/>
  <c r="D20" i="7"/>
  <c r="D21" i="7"/>
  <c r="D22" i="7"/>
  <c r="D34" i="7"/>
  <c r="B5" i="59"/>
  <c r="B6" i="59" l="1"/>
  <c r="C29" i="59" l="1"/>
  <c r="C49" i="1" s="1"/>
  <c r="C21" i="59"/>
  <c r="C44" i="1" s="1"/>
  <c r="C16" i="59"/>
  <c r="C32" i="1" s="1"/>
  <c r="C11" i="59"/>
  <c r="C23" i="1" s="1"/>
  <c r="H20" i="7" l="1"/>
  <c r="F5" i="7" l="1"/>
  <c r="B49" i="40" l="1"/>
  <c r="B51" i="40" s="1"/>
  <c r="B44" i="40"/>
  <c r="B46" i="40" s="1"/>
  <c r="B39" i="40"/>
  <c r="B41" i="40" s="1"/>
  <c r="B34" i="40"/>
  <c r="B36" i="40" s="1"/>
  <c r="B29" i="40"/>
  <c r="B31" i="40" s="1"/>
  <c r="B19" i="40"/>
  <c r="B21" i="40" s="1"/>
  <c r="B4" i="40"/>
  <c r="B7" i="40" s="1"/>
  <c r="B9" i="40" l="1"/>
  <c r="B10" i="40" s="1"/>
  <c r="B6" i="40"/>
  <c r="B5" i="40"/>
  <c r="B14" i="40"/>
  <c r="B16" i="40" s="1"/>
  <c r="B24" i="40"/>
  <c r="B26" i="40" s="1"/>
  <c r="B11" i="40" l="1"/>
  <c r="B12" i="40"/>
  <c r="B50" i="40"/>
  <c r="B40" i="40"/>
  <c r="B30" i="40"/>
  <c r="B20" i="40"/>
  <c r="B47" i="40" l="1"/>
  <c r="B42" i="40"/>
  <c r="B35" i="40"/>
  <c r="B32" i="40"/>
  <c r="B25" i="40"/>
  <c r="B27" i="40"/>
  <c r="B17" i="40"/>
  <c r="B15" i="40" l="1"/>
  <c r="B37" i="40"/>
  <c r="B52" i="40"/>
  <c r="B45" i="40"/>
  <c r="B22" i="40"/>
  <c r="C44" i="40" l="1"/>
  <c r="C39" i="40"/>
  <c r="C34" i="40"/>
  <c r="C49" i="40"/>
  <c r="C29" i="40"/>
  <c r="D32" i="40" l="1"/>
  <c r="D31" i="40"/>
  <c r="E31" i="40" s="1"/>
  <c r="D30" i="40"/>
  <c r="D33" i="40" s="1"/>
  <c r="F33" i="40" s="1"/>
  <c r="D52" i="40"/>
  <c r="D51" i="40"/>
  <c r="E51" i="40" s="1"/>
  <c r="D50" i="40"/>
  <c r="D53" i="40" s="1"/>
  <c r="F53" i="40" s="1"/>
  <c r="D37" i="40"/>
  <c r="D36" i="40"/>
  <c r="E36" i="40" s="1"/>
  <c r="D35" i="40"/>
  <c r="D38" i="40" s="1"/>
  <c r="F38" i="40" s="1"/>
  <c r="D40" i="40"/>
  <c r="D43" i="40" s="1"/>
  <c r="F43" i="40" s="1"/>
  <c r="D42" i="40"/>
  <c r="D41" i="40"/>
  <c r="E41" i="40" s="1"/>
  <c r="D46" i="40"/>
  <c r="E46" i="40" s="1"/>
  <c r="D47" i="40"/>
  <c r="D45" i="40"/>
  <c r="D48" i="40" s="1"/>
  <c r="F48" i="40" s="1"/>
  <c r="F38" i="7" l="1"/>
  <c r="H8" i="7"/>
  <c r="D8" i="7" s="1"/>
  <c r="H9" i="7"/>
  <c r="H10" i="7"/>
  <c r="D10" i="7" s="1"/>
  <c r="H11" i="7"/>
  <c r="H12" i="7"/>
  <c r="D12" i="7" s="1"/>
  <c r="H13" i="7"/>
  <c r="H14" i="7"/>
  <c r="H15" i="7"/>
  <c r="H16" i="7"/>
  <c r="H17" i="7"/>
  <c r="H18" i="7"/>
  <c r="H19" i="7"/>
  <c r="H21" i="7"/>
  <c r="H22" i="7"/>
  <c r="H34" i="7"/>
  <c r="H7" i="7"/>
  <c r="D7" i="7" s="1"/>
  <c r="C51" i="1"/>
  <c r="D11" i="7" l="1"/>
  <c r="G36" i="7"/>
  <c r="D9" i="7"/>
  <c r="H36" i="7"/>
  <c r="F36" i="7"/>
  <c r="F4" i="7"/>
  <c r="I46" i="7"/>
  <c r="I35" i="7"/>
  <c r="H43" i="7" l="1"/>
  <c r="H35" i="7"/>
  <c r="G37" i="7" s="1"/>
  <c r="H46" i="7"/>
  <c r="H41" i="7"/>
  <c r="H42" i="7"/>
  <c r="I48" i="7"/>
  <c r="H44" i="7"/>
  <c r="H45" i="7"/>
  <c r="C11" i="1" l="1"/>
  <c r="I47" i="7"/>
  <c r="I49" i="7" s="1"/>
  <c r="H37" i="7"/>
  <c r="F37" i="7"/>
  <c r="C19" i="40" l="1"/>
  <c r="C24" i="40"/>
  <c r="E47" i="40"/>
  <c r="E52" i="40"/>
  <c r="H47" i="7"/>
  <c r="D20" i="40" l="1"/>
  <c r="D23" i="40" s="1"/>
  <c r="F23" i="40" s="1"/>
  <c r="D22" i="40"/>
  <c r="E22" i="40" s="1"/>
  <c r="D21" i="40"/>
  <c r="E21" i="40" s="1"/>
  <c r="D27" i="40"/>
  <c r="E27" i="40" s="1"/>
  <c r="D25" i="40"/>
  <c r="D28" i="40" s="1"/>
  <c r="F28" i="40" s="1"/>
  <c r="D26" i="40"/>
  <c r="E26" i="40" s="1"/>
  <c r="G52" i="40"/>
  <c r="I52" i="40"/>
  <c r="H52" i="40"/>
  <c r="E42" i="40"/>
  <c r="I53" i="40"/>
  <c r="E45" i="40"/>
  <c r="H47" i="40"/>
  <c r="I47" i="40"/>
  <c r="G47" i="40"/>
  <c r="I48" i="40"/>
  <c r="E32" i="40"/>
  <c r="E50" i="40"/>
  <c r="B1" i="7"/>
  <c r="E20" i="40" l="1"/>
  <c r="I27" i="40"/>
  <c r="G27" i="40"/>
  <c r="H27" i="40"/>
  <c r="I23" i="40"/>
  <c r="I28" i="40"/>
  <c r="E25" i="40"/>
  <c r="H22" i="40"/>
  <c r="I22" i="40"/>
  <c r="G22" i="40"/>
  <c r="E30" i="40"/>
  <c r="I43" i="40"/>
  <c r="I50" i="40"/>
  <c r="H50" i="40"/>
  <c r="G50" i="40"/>
  <c r="I33" i="40"/>
  <c r="I42" i="40"/>
  <c r="G42" i="40"/>
  <c r="H42" i="40"/>
  <c r="E40" i="40"/>
  <c r="H32" i="40"/>
  <c r="I32" i="40"/>
  <c r="G32" i="40"/>
  <c r="H45" i="40"/>
  <c r="G45" i="40"/>
  <c r="I45" i="40"/>
  <c r="I20" i="40" l="1"/>
  <c r="G20" i="40"/>
  <c r="H20" i="40"/>
  <c r="I25" i="40"/>
  <c r="G25" i="40"/>
  <c r="H25" i="40"/>
  <c r="G30" i="40"/>
  <c r="I30" i="40"/>
  <c r="H30" i="40"/>
  <c r="I40" i="40"/>
  <c r="H40" i="40"/>
  <c r="G40" i="40"/>
  <c r="A3" i="7"/>
  <c r="D35" i="7" l="1"/>
  <c r="C64" i="1" l="1"/>
  <c r="C14" i="40" l="1"/>
  <c r="D17" i="40" l="1"/>
  <c r="E17" i="40" s="1"/>
  <c r="D15" i="40"/>
  <c r="D18" i="40" s="1"/>
  <c r="F18" i="40" s="1"/>
  <c r="I18" i="40" s="1"/>
  <c r="D16" i="40"/>
  <c r="E16" i="40" s="1"/>
  <c r="E37" i="40"/>
  <c r="E15" i="40" l="1"/>
  <c r="H17" i="40"/>
  <c r="G17" i="40"/>
  <c r="I17" i="40"/>
  <c r="C9" i="40"/>
  <c r="I37" i="40"/>
  <c r="G37" i="40"/>
  <c r="H37" i="40"/>
  <c r="I38" i="40"/>
  <c r="E35" i="40"/>
  <c r="C52" i="1"/>
  <c r="I15" i="40" l="1"/>
  <c r="G15" i="40"/>
  <c r="H15" i="40"/>
  <c r="D11" i="40"/>
  <c r="E11" i="40" s="1"/>
  <c r="D12" i="40"/>
  <c r="E12" i="40" s="1"/>
  <c r="D10" i="40"/>
  <c r="E10" i="40" s="1"/>
  <c r="C54" i="1"/>
  <c r="C50" i="1" s="1"/>
  <c r="I35" i="40"/>
  <c r="H35" i="40"/>
  <c r="G35" i="40"/>
  <c r="C66" i="1"/>
  <c r="D13" i="40" l="1"/>
  <c r="F13" i="40" s="1"/>
  <c r="C4" i="40"/>
  <c r="D6" i="40" s="1"/>
  <c r="I50" i="7"/>
  <c r="D7" i="40" l="1"/>
  <c r="E7" i="40" s="1"/>
  <c r="D5" i="40"/>
  <c r="E5" i="40" s="1"/>
  <c r="E6" i="40"/>
  <c r="D8" i="40" l="1"/>
  <c r="F8" i="40" s="1"/>
</calcChain>
</file>

<file path=xl/sharedStrings.xml><?xml version="1.0" encoding="utf-8"?>
<sst xmlns="http://schemas.openxmlformats.org/spreadsheetml/2006/main" count="235" uniqueCount="186">
  <si>
    <t>Telephone No:</t>
  </si>
  <si>
    <t>Prepared By:</t>
  </si>
  <si>
    <t>Date Prepared:</t>
  </si>
  <si>
    <t>Office Expense</t>
  </si>
  <si>
    <t>Utilities</t>
  </si>
  <si>
    <t>Communications</t>
  </si>
  <si>
    <t>Membership Dues</t>
  </si>
  <si>
    <t>Travel*</t>
  </si>
  <si>
    <t>Training*</t>
  </si>
  <si>
    <t>Insurance</t>
  </si>
  <si>
    <t>Miscellaneous*</t>
  </si>
  <si>
    <t>Annualized Salary</t>
  </si>
  <si>
    <t>Status</t>
  </si>
  <si>
    <t>No. of Months</t>
  </si>
  <si>
    <t>% FTE**</t>
  </si>
  <si>
    <t>Salary</t>
  </si>
  <si>
    <t>TOTAL FTE / SALARIES</t>
  </si>
  <si>
    <t>EMPLOYEE FRINGE BENEFITS</t>
  </si>
  <si>
    <t>Social Security</t>
  </si>
  <si>
    <t>Unemployment Insurance</t>
  </si>
  <si>
    <t>Health Insurance</t>
  </si>
  <si>
    <t>Workmen's Comp</t>
  </si>
  <si>
    <t>Other (Specify)</t>
  </si>
  <si>
    <t xml:space="preserve">Total Employee Fringe Benefits  </t>
  </si>
  <si>
    <t>Total Personnel Expenses</t>
  </si>
  <si>
    <t>Contractor Name:</t>
  </si>
  <si>
    <t>FY:</t>
  </si>
  <si>
    <t>TOTAL
% FTE</t>
  </si>
  <si>
    <t>Exhibit B-1</t>
  </si>
  <si>
    <t>Depreciation - Equipment</t>
  </si>
  <si>
    <t>Maintenance - Equipment</t>
  </si>
  <si>
    <t>Rent and Lease Equipment</t>
  </si>
  <si>
    <t>Clothing and Personal Supplies</t>
  </si>
  <si>
    <t>Food</t>
  </si>
  <si>
    <t>Laundry Services and Supplies</t>
  </si>
  <si>
    <t>Small Tools and Instruments</t>
  </si>
  <si>
    <t>Operating Expenses:</t>
  </si>
  <si>
    <t>Depreciation - Structures and Improvements</t>
  </si>
  <si>
    <t>Household Expenses</t>
  </si>
  <si>
    <t>Interest Expense</t>
  </si>
  <si>
    <t>Lease Property Maintenance, Structures, Improvements and Grounds</t>
  </si>
  <si>
    <t>Maintenance - Structures, Improvements and Grounds</t>
  </si>
  <si>
    <t>Publications and Legal Notices</t>
  </si>
  <si>
    <t>Rents &amp; Leases - Land, Structure and Improvements</t>
  </si>
  <si>
    <t>Taxes and Licenses</t>
  </si>
  <si>
    <t>Drug Screening and Other Testing</t>
  </si>
  <si>
    <t>PERSONNEL EXPENSES:</t>
  </si>
  <si>
    <t>Prof. &amp; Spec. Services:</t>
  </si>
  <si>
    <t>Pharmaceutical</t>
  </si>
  <si>
    <t>Professional &amp; Specialized Services</t>
  </si>
  <si>
    <t>Transportation:</t>
  </si>
  <si>
    <t>Local Transportation</t>
  </si>
  <si>
    <t>Gas, Oil &amp; Maintenance - Vehicles</t>
  </si>
  <si>
    <t>Rents &amp; Leases - Vehicles</t>
  </si>
  <si>
    <t>Depreciation - Vehicles</t>
  </si>
  <si>
    <t>Other Costs:</t>
  </si>
  <si>
    <t>GROSS COST:</t>
  </si>
  <si>
    <t>Total - Operating Expenses:</t>
  </si>
  <si>
    <t>OPERATING EXPENSES:</t>
  </si>
  <si>
    <t>Equipment, Materials and Supplies:</t>
  </si>
  <si>
    <t>REVENUE:</t>
  </si>
  <si>
    <t>Participant Fees</t>
  </si>
  <si>
    <t>General Assistance</t>
  </si>
  <si>
    <t>Food Stamps</t>
  </si>
  <si>
    <t>Insurance &amp; Medicare</t>
  </si>
  <si>
    <t>Contracts &amp; Grants</t>
  </si>
  <si>
    <t>Fund Raising</t>
  </si>
  <si>
    <t>Total - Revenue:</t>
  </si>
  <si>
    <t>NET COST:</t>
  </si>
  <si>
    <t>(Prorations, if applicable, will be done at time of contract)</t>
  </si>
  <si>
    <t>Personnel Expenses</t>
  </si>
  <si>
    <t>&lt; FTE Split</t>
  </si>
  <si>
    <t>&lt; FTE/Total FTE</t>
  </si>
  <si>
    <t>&lt; Salaries Split</t>
  </si>
  <si>
    <t>% of Fringes</t>
  </si>
  <si>
    <t>% of Salaries</t>
  </si>
  <si>
    <t>Case Management</t>
  </si>
  <si>
    <t>Region</t>
  </si>
  <si>
    <t>Program</t>
  </si>
  <si>
    <t>Population</t>
  </si>
  <si>
    <t>Perinatal</t>
  </si>
  <si>
    <t>Admin</t>
  </si>
  <si>
    <t>Super-visor</t>
  </si>
  <si>
    <t>Direct Client Svcs</t>
  </si>
  <si>
    <t>Adult</t>
  </si>
  <si>
    <r>
      <t xml:space="preserve">Status:  A = Administrative/Overhead     S = Supervisorial    </t>
    </r>
    <r>
      <rPr>
        <b/>
        <sz val="10"/>
        <color rgb="FFFF0000"/>
        <rFont val="Arial Narrow"/>
        <family val="2"/>
      </rPr>
      <t xml:space="preserve"> D = Direct Client Services</t>
    </r>
  </si>
  <si>
    <t>Indirect Cost % (15% CAP)</t>
  </si>
  <si>
    <t>Admin S + EB</t>
  </si>
  <si>
    <t>Total Program Admin Costs:</t>
  </si>
  <si>
    <t>Total Program Admin - Percent of Net Cost:</t>
  </si>
  <si>
    <t>Position/Incumbent</t>
  </si>
  <si>
    <t>Modality</t>
  </si>
  <si>
    <t xml:space="preserve">**FTE (Full Time Equivalent) reflects actual time worked. </t>
  </si>
  <si>
    <t>Cost per Minute</t>
  </si>
  <si>
    <t>Cost per Client</t>
  </si>
  <si>
    <t>Target Rate</t>
  </si>
  <si>
    <t>RATE ANALYSIS</t>
  </si>
  <si>
    <t>Total Modality Cost</t>
  </si>
  <si>
    <t>Administrative Indirect Costs*</t>
  </si>
  <si>
    <t>Cost per Bed Day</t>
  </si>
  <si>
    <t>Treatment Cost per Bed Day</t>
  </si>
  <si>
    <t>Housing Cost per Bed Day</t>
  </si>
  <si>
    <t>BID #1</t>
  </si>
  <si>
    <t>RES 3.1</t>
  </si>
  <si>
    <t>RES 3.5</t>
  </si>
  <si>
    <t>BID #2</t>
  </si>
  <si>
    <t>BID #3</t>
  </si>
  <si>
    <t>BID #4</t>
  </si>
  <si>
    <t>BID #5</t>
  </si>
  <si>
    <t>BID #6</t>
  </si>
  <si>
    <t>BID #7</t>
  </si>
  <si>
    <t>BID #8</t>
  </si>
  <si>
    <t>BID #9</t>
  </si>
  <si>
    <t>BID #10</t>
  </si>
  <si>
    <t>Program Identifier</t>
  </si>
  <si>
    <t>Maximum Award</t>
  </si>
  <si>
    <t>Approx. Neighborhoods</t>
  </si>
  <si>
    <t>Residential (Adult)</t>
  </si>
  <si>
    <t>Residential (Perinatal)</t>
  </si>
  <si>
    <t>Recov Res (Adult)</t>
  </si>
  <si>
    <t>Recov Res (Perinatal)</t>
  </si>
  <si>
    <t>Total Program Net Cost</t>
  </si>
  <si>
    <t>Primary Prevention</t>
  </si>
  <si>
    <t>Other</t>
  </si>
  <si>
    <t>RES 3.3</t>
  </si>
  <si>
    <t>Note:  rates below are adjusted on Resid &amp; Recov Resid tab to agreed occupancy rate</t>
  </si>
  <si>
    <t>OTP</t>
  </si>
  <si>
    <t>OS/IOS/RecSup</t>
  </si>
  <si>
    <t>Transition to Treatment</t>
  </si>
  <si>
    <t>Annual (12 mos.) Budget: Exhibit B-1</t>
  </si>
  <si>
    <t>Medical, Dental, Pharm. Supplies</t>
  </si>
  <si>
    <t>Description/Explanation</t>
  </si>
  <si>
    <t>Amount(s)</t>
  </si>
  <si>
    <t>Training - TOTAL</t>
  </si>
  <si>
    <t>TRAINING</t>
  </si>
  <si>
    <t>Travel - TOTAL</t>
  </si>
  <si>
    <t>Miscellaneous - TOTAL</t>
  </si>
  <si>
    <t>Admin. Indirect - TOTAL</t>
  </si>
  <si>
    <t>TRAVEL</t>
  </si>
  <si>
    <t>MISCELLANEOUS</t>
  </si>
  <si>
    <t>ADMIN. INDIRECT</t>
  </si>
  <si>
    <t>Program Name</t>
  </si>
  <si>
    <t>Department of ACBH - SUD</t>
  </si>
  <si>
    <t>Adolescent</t>
  </si>
  <si>
    <t>Residential (Adolescent)</t>
  </si>
  <si>
    <t>OTP (Perinatal)</t>
  </si>
  <si>
    <t>PILOT</t>
  </si>
  <si>
    <t>Program Name(if applic)&gt;&gt;&gt;</t>
  </si>
  <si>
    <t>EXPENSE DETAIL</t>
  </si>
  <si>
    <t>(Enter Source Here)</t>
  </si>
  <si>
    <t>(maximum contract:)</t>
  </si>
  <si>
    <t>Direct</t>
  </si>
  <si>
    <t>Supervisor</t>
  </si>
  <si>
    <t>EXHIBIT B-1: BUDGET WORKBOOK INSTRUCTIONS</t>
  </si>
  <si>
    <t>INSTRUCTIONS</t>
  </si>
  <si>
    <t>ExB Budg1:</t>
  </si>
  <si>
    <t>Expense Detail tab:</t>
  </si>
  <si>
    <t>Personnel1 tab:</t>
  </si>
  <si>
    <t>If one position or incumbent serves more than one role on any particular program, enter them on two separate lines in the Position/Incumbent column and list each role separately with its own associated status for that specific role.</t>
  </si>
  <si>
    <t>TROUBLESHOOTING</t>
  </si>
  <si>
    <t>There are a few formulas in the budget template that will turn red if incorrect or inconsistent data is entered to ensure you have the opportunity to correct all errors prior to submitting your bid, and therefore avoid being disqualified. These formulas will not catch all possible errors. Do not attempt to modify, disable or change these budget workbook settings in any way. Here’s a list, by workbook tab, to help you determine the possible issue and how to correct it:</t>
  </si>
  <si>
    <t>Personnel1:</t>
  </si>
  <si>
    <t>Santa Rita Jail SUD Treatment Pilot</t>
  </si>
  <si>
    <t>·        Enter data into the yellow-highlighted fields only. Do not add to, remove from, change or modify existing tabs, cells, columns, rows, formulas or formats.</t>
  </si>
  <si>
    <t>·        The ExB Budg 1 tab includes formatting rules designed to alert you if you exceed the RFP maximum award amount. Your bid will not be acceptable unless you adjust your costs to adhere to the RFP maximum award amount.</t>
  </si>
  <si>
    <t xml:space="preserve">·        Please provide generally itemized detail for the line-items Training, Miscellaneous, Travel and Administrative Indirect costs using this tab. Enter the item amounts and a clear description of the cost in the yellow-highlighted fields. Totals from this breakdown will autopopulate the “ExB Budg1” tab.  </t>
  </si>
  <si>
    <r>
      <t>·        Enter total annual</t>
    </r>
    <r>
      <rPr>
        <b/>
        <i/>
        <sz val="11"/>
        <rFont val="Arial"/>
        <family val="2"/>
      </rPr>
      <t xml:space="preserve"> (12-month)</t>
    </r>
    <r>
      <rPr>
        <sz val="11"/>
        <rFont val="Arial"/>
        <family val="2"/>
      </rPr>
      <t xml:space="preserve"> amounts for all tabs. </t>
    </r>
  </si>
  <si>
    <r>
      <t>·        The Contractor Name, preparer name, date and telephone number information need to be entered one time at the top of the first tab (</t>
    </r>
    <r>
      <rPr>
        <b/>
        <i/>
        <sz val="11"/>
        <rFont val="Arial"/>
        <family val="2"/>
      </rPr>
      <t>ExB Budg1</t>
    </r>
    <r>
      <rPr>
        <sz val="11"/>
        <rFont val="Arial"/>
        <family val="2"/>
      </rPr>
      <t>).</t>
    </r>
  </si>
  <si>
    <r>
      <t xml:space="preserve">·        The </t>
    </r>
    <r>
      <rPr>
        <b/>
        <i/>
        <sz val="11"/>
        <rFont val="Arial"/>
        <family val="2"/>
      </rPr>
      <t>Administrative Indirect Cost</t>
    </r>
    <r>
      <rPr>
        <sz val="11"/>
        <rFont val="Arial"/>
        <family val="2"/>
      </rPr>
      <t xml:space="preserve"> rate for administrative indirect costs entered on the </t>
    </r>
    <r>
      <rPr>
        <b/>
        <i/>
        <sz val="11"/>
        <rFont val="Arial"/>
        <family val="2"/>
      </rPr>
      <t>ExB Budg1</t>
    </r>
    <r>
      <rPr>
        <sz val="11"/>
        <rFont val="Arial"/>
        <family val="2"/>
      </rPr>
      <t xml:space="preserve"> tab is capped at 15%.</t>
    </r>
  </si>
  <si>
    <r>
      <t xml:space="preserve">·        Enter all line-item </t>
    </r>
    <r>
      <rPr>
        <b/>
        <i/>
        <sz val="11"/>
        <rFont val="Arial"/>
        <family val="2"/>
      </rPr>
      <t>Operating Expenses and Revenue</t>
    </r>
    <r>
      <rPr>
        <sz val="11"/>
        <rFont val="Arial"/>
        <family val="2"/>
      </rPr>
      <t xml:space="preserve"> items on the budget tab. There are spaces for two additional sources of revenue other than those listed on the form. Make sure to specify the other revenue </t>
    </r>
    <r>
      <rPr>
        <u/>
        <sz val="11"/>
        <rFont val="Arial"/>
        <family val="2"/>
      </rPr>
      <t>source</t>
    </r>
    <r>
      <rPr>
        <sz val="11"/>
        <rFont val="Arial"/>
        <family val="2"/>
      </rPr>
      <t xml:space="preserve"> if you enter data into either of these rows.</t>
    </r>
  </si>
  <si>
    <r>
      <t xml:space="preserve">·        Enter the </t>
    </r>
    <r>
      <rPr>
        <b/>
        <i/>
        <sz val="11"/>
        <rFont val="Arial"/>
        <family val="2"/>
      </rPr>
      <t>position title, incumbent’s name</t>
    </r>
    <r>
      <rPr>
        <sz val="11"/>
        <rFont val="Arial"/>
        <family val="2"/>
      </rPr>
      <t xml:space="preserve"> (if available) and the </t>
    </r>
    <r>
      <rPr>
        <b/>
        <i/>
        <sz val="11"/>
        <rFont val="Arial"/>
        <family val="2"/>
      </rPr>
      <t>Annualized Salary</t>
    </r>
    <r>
      <rPr>
        <sz val="11"/>
        <rFont val="Arial"/>
        <family val="2"/>
      </rPr>
      <t xml:space="preserve"> in the first two columns on the left. The total FTE, based on a 40-hour-per-week workweek, will calculate automatically once the program columns are populated.</t>
    </r>
  </si>
  <si>
    <r>
      <t xml:space="preserve">·        For each position and program, select the correct </t>
    </r>
    <r>
      <rPr>
        <b/>
        <i/>
        <sz val="11"/>
        <rFont val="Arial"/>
        <family val="2"/>
      </rPr>
      <t>Status</t>
    </r>
    <r>
      <rPr>
        <sz val="11"/>
        <rFont val="Arial"/>
        <family val="2"/>
      </rPr>
      <t xml:space="preserve">: </t>
    </r>
  </si>
  <si>
    <r>
      <t xml:space="preserve">o   </t>
    </r>
    <r>
      <rPr>
        <b/>
        <i/>
        <sz val="11"/>
        <rFont val="Arial"/>
        <family val="2"/>
      </rPr>
      <t>Direct (Client Services)</t>
    </r>
    <r>
      <rPr>
        <sz val="11"/>
        <rFont val="Arial"/>
        <family val="2"/>
      </rPr>
      <t xml:space="preserve"> should be selected for all staff who serve clients directly. </t>
    </r>
  </si>
  <si>
    <r>
      <t xml:space="preserve">o   </t>
    </r>
    <r>
      <rPr>
        <b/>
        <i/>
        <sz val="11"/>
        <rFont val="Arial"/>
        <family val="2"/>
      </rPr>
      <t>Administrative</t>
    </r>
    <r>
      <rPr>
        <sz val="11"/>
        <rFont val="Arial"/>
        <family val="2"/>
      </rPr>
      <t xml:space="preserve"> should be selected for all staff who work directly or indirectly for the program, but who do not directly serve clients. </t>
    </r>
  </si>
  <si>
    <r>
      <t xml:space="preserve">o   </t>
    </r>
    <r>
      <rPr>
        <b/>
        <i/>
        <sz val="11"/>
        <rFont val="Arial"/>
        <family val="2"/>
      </rPr>
      <t>Supervisor</t>
    </r>
    <r>
      <rPr>
        <sz val="11"/>
        <rFont val="Arial"/>
        <family val="2"/>
      </rPr>
      <t xml:space="preserve"> should be selected for all positions which supervise staff working on the program. </t>
    </r>
  </si>
  <si>
    <r>
      <t xml:space="preserve">·        Enter the </t>
    </r>
    <r>
      <rPr>
        <b/>
        <i/>
        <sz val="11"/>
        <rFont val="Arial"/>
        <family val="2"/>
      </rPr>
      <t>number of months</t>
    </r>
    <r>
      <rPr>
        <sz val="11"/>
        <rFont val="Arial"/>
        <family val="2"/>
      </rPr>
      <t xml:space="preserve"> in a year that each staff will work on the program. An example for this is an intern who will only work the summer months. For the intern, the number of months may be three (3) rather than twelve (12). </t>
    </r>
  </si>
  <si>
    <r>
      <t xml:space="preserve">·        At the bottom of this tab are spaces to enter the </t>
    </r>
    <r>
      <rPr>
        <b/>
        <i/>
        <sz val="11"/>
        <rFont val="Arial"/>
        <family val="2"/>
      </rPr>
      <t>Fringe Benefit</t>
    </r>
    <r>
      <rPr>
        <sz val="11"/>
        <rFont val="Arial"/>
        <family val="2"/>
      </rPr>
      <t xml:space="preserve"> amounts for each program. There is one additional line-item, highlighted in yellow, to enter fringes that are not already listed. Make sure to specify what they are if data is entered into these rows.</t>
    </r>
  </si>
  <si>
    <r>
      <t xml:space="preserve">·        </t>
    </r>
    <r>
      <rPr>
        <b/>
        <i/>
        <sz val="11"/>
        <rFont val="Arial"/>
        <family val="2"/>
      </rPr>
      <t>Indirect Cost %</t>
    </r>
    <r>
      <rPr>
        <b/>
        <sz val="11"/>
        <rFont val="Arial"/>
        <family val="2"/>
      </rPr>
      <t xml:space="preserve">: </t>
    </r>
    <r>
      <rPr>
        <sz val="11"/>
        <rFont val="Arial"/>
        <family val="2"/>
      </rPr>
      <t>This rate will turn red if the amount you entered for Administrative Indirect Costs is greater than 15% of the total Gross Cost for the program.</t>
    </r>
  </si>
  <si>
    <r>
      <t xml:space="preserve">·        </t>
    </r>
    <r>
      <rPr>
        <b/>
        <i/>
        <sz val="11"/>
        <rFont val="Arial"/>
        <family val="2"/>
      </rPr>
      <t>Total % FTE</t>
    </r>
    <r>
      <rPr>
        <b/>
        <sz val="11"/>
        <rFont val="Arial"/>
        <family val="2"/>
      </rPr>
      <t xml:space="preserve">: </t>
    </r>
    <r>
      <rPr>
        <sz val="11"/>
        <rFont val="Arial"/>
        <family val="2"/>
      </rPr>
      <t>Each staff should be entered on a separate row, and no one staff can work more than 1.00 full time equivalent for any one program or combination of programs. For multiple “like” positions, enter them on separate rows.</t>
    </r>
  </si>
  <si>
    <r>
      <t xml:space="preserve">·        </t>
    </r>
    <r>
      <rPr>
        <b/>
        <i/>
        <sz val="11"/>
        <rFont val="Arial"/>
        <family val="2"/>
      </rPr>
      <t>Admin S + EB</t>
    </r>
    <r>
      <rPr>
        <b/>
        <sz val="11"/>
        <rFont val="Arial"/>
        <family val="2"/>
      </rPr>
      <t xml:space="preserve">: </t>
    </r>
    <r>
      <rPr>
        <sz val="11"/>
        <rFont val="Arial"/>
        <family val="2"/>
      </rPr>
      <t xml:space="preserve">This cell turns red to alert you that Total Administrative Salaries and Employee Benefits exceed 20% of Total Personnel Expenses for the program. </t>
    </r>
    <r>
      <rPr>
        <b/>
        <sz val="11"/>
        <rFont val="Arial"/>
        <family val="2"/>
      </rPr>
      <t>This is for informational purposes only and will not disqualify your bid</t>
    </r>
    <r>
      <rPr>
        <sz val="11"/>
        <rFont val="Arial"/>
        <family val="2"/>
      </rPr>
      <t>.</t>
    </r>
  </si>
  <si>
    <t>NOTES</t>
  </si>
  <si>
    <r>
      <t>·</t>
    </r>
    <r>
      <rPr>
        <sz val="11"/>
        <color theme="1"/>
        <rFont val="Times New Roman"/>
        <family val="1"/>
      </rPr>
      <t xml:space="preserve">        </t>
    </r>
    <r>
      <rPr>
        <sz val="11"/>
        <color theme="1"/>
        <rFont val="Arial"/>
        <family val="2"/>
      </rPr>
      <t>All amounts should be rounded to the nearest whole dollar.</t>
    </r>
  </si>
  <si>
    <r>
      <t>·</t>
    </r>
    <r>
      <rPr>
        <sz val="11"/>
        <color theme="1"/>
        <rFont val="Times New Roman"/>
        <family val="1"/>
      </rPr>
      <t xml:space="preserve">        </t>
    </r>
    <r>
      <rPr>
        <sz val="11"/>
        <color theme="1"/>
        <rFont val="Arial"/>
        <family val="2"/>
      </rPr>
      <t xml:space="preserve">This program will be reimbursed based on actual costs. </t>
    </r>
  </si>
  <si>
    <r>
      <t>·</t>
    </r>
    <r>
      <rPr>
        <sz val="11"/>
        <color theme="1"/>
        <rFont val="Times New Roman"/>
        <family val="1"/>
      </rPr>
      <t xml:space="preserve">        </t>
    </r>
    <r>
      <rPr>
        <sz val="11"/>
        <color theme="1"/>
        <rFont val="Arial"/>
        <family val="2"/>
      </rPr>
      <t xml:space="preserve">Annualized program budget requests cannot exceed the maximum allocation of </t>
    </r>
    <r>
      <rPr>
        <b/>
        <sz val="11"/>
        <color rgb="FF0000FF"/>
        <rFont val="Arial"/>
        <family val="2"/>
      </rPr>
      <t>$340,147.</t>
    </r>
  </si>
  <si>
    <t>RFP #19-08 Santa Rita Jail Substance Use Disorder Treatment Pilot</t>
  </si>
  <si>
    <t xml:space="preserve">·       Project services will be provided at Santa Rita Jail, as a result bids should NOT include rent, lease, or property related costs such as depreciation of structures and improvements, and maintenance costs.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</si>
</sst>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mmmm\ d\,\ yyyy"/>
    <numFmt numFmtId="165" formatCode="_(* #,##0_);_(* \(#,##0\);_(* &quot;-&quot;??_);_(@_)"/>
    <numFmt numFmtId="166" formatCode="_(&quot;$&quot;* #,##0_);_(&quot;$&quot;* \(#,##0\);_(&quot;$&quot;* &quot;-&quot;??_);_(@_)"/>
    <numFmt numFmtId="167" formatCode="&quot;$&quot;#,##0"/>
  </numFmts>
  <fonts count="69" x14ac:knownFonts="1">
    <font>
      <sz val="9"/>
      <name val="Arial Narrow"/>
    </font>
    <font>
      <b/>
      <sz val="12"/>
      <name val="Arial"/>
      <family val="2"/>
    </font>
    <font>
      <sz val="12"/>
      <name val="MS Serif"/>
      <family val="1"/>
    </font>
    <font>
      <b/>
      <sz val="11"/>
      <name val="Arial"/>
      <family val="2"/>
    </font>
    <font>
      <sz val="8"/>
      <name val="Arial Narrow"/>
      <family val="2"/>
    </font>
    <font>
      <b/>
      <sz val="9"/>
      <name val="Arial Narrow"/>
      <family val="2"/>
    </font>
    <font>
      <sz val="10"/>
      <name val="Arial Narrow"/>
      <family val="2"/>
    </font>
    <font>
      <sz val="8"/>
      <color indexed="12"/>
      <name val="Arial Narrow"/>
      <family val="2"/>
    </font>
    <font>
      <b/>
      <sz val="10"/>
      <name val="Arial Narrow"/>
      <family val="2"/>
    </font>
    <font>
      <b/>
      <sz val="8"/>
      <name val="Arial Narrow"/>
      <family val="2"/>
    </font>
    <font>
      <sz val="10"/>
      <name val="Arial"/>
      <family val="2"/>
    </font>
    <font>
      <sz val="7"/>
      <name val="Small Fonts"/>
      <family val="2"/>
    </font>
    <font>
      <b/>
      <sz val="8.5"/>
      <name val="MS Serif"/>
      <family val="1"/>
    </font>
    <font>
      <sz val="9"/>
      <name val="Arial Narrow"/>
      <family val="2"/>
    </font>
    <font>
      <sz val="6"/>
      <name val="Small Fonts"/>
      <family val="2"/>
    </font>
    <font>
      <b/>
      <sz val="9"/>
      <name val="Britannic Bold"/>
      <family val="2"/>
    </font>
    <font>
      <sz val="11"/>
      <name val="Arial"/>
      <family val="2"/>
    </font>
    <font>
      <b/>
      <i/>
      <sz val="8"/>
      <name val="Arial Narrow"/>
      <family val="2"/>
    </font>
    <font>
      <sz val="9"/>
      <name val="Arial"/>
      <family val="2"/>
    </font>
    <font>
      <i/>
      <sz val="9"/>
      <name val="Arial Narrow"/>
      <family val="2"/>
    </font>
    <font>
      <sz val="8"/>
      <name val="Arial"/>
      <family val="2"/>
    </font>
    <font>
      <b/>
      <sz val="8"/>
      <name val="Courier New"/>
      <family val="3"/>
    </font>
    <font>
      <b/>
      <sz val="11"/>
      <name val="Britannic Bold"/>
      <family val="2"/>
    </font>
    <font>
      <sz val="8.5"/>
      <name val="MS Serif"/>
      <family val="1"/>
    </font>
    <font>
      <b/>
      <i/>
      <sz val="9"/>
      <name val="Arial Narrow"/>
      <family val="2"/>
    </font>
    <font>
      <b/>
      <i/>
      <sz val="10"/>
      <name val="Arial Narrow"/>
      <family val="2"/>
    </font>
    <font>
      <sz val="7"/>
      <name val="MS Serif"/>
      <family val="1"/>
    </font>
    <font>
      <b/>
      <sz val="10"/>
      <name val="Britannic Bold"/>
      <family val="2"/>
    </font>
    <font>
      <sz val="11"/>
      <name val="Arial Narrow"/>
      <family val="2"/>
    </font>
    <font>
      <b/>
      <sz val="12"/>
      <name val="MS Serif"/>
      <family val="1"/>
    </font>
    <font>
      <sz val="9"/>
      <color indexed="9"/>
      <name val="Arial Narrow"/>
      <family val="2"/>
    </font>
    <font>
      <b/>
      <sz val="12"/>
      <color rgb="FF0070C0"/>
      <name val="Arial Narrow"/>
      <family val="2"/>
    </font>
    <font>
      <b/>
      <sz val="9"/>
      <name val="Arial"/>
      <family val="2"/>
    </font>
    <font>
      <b/>
      <sz val="14"/>
      <name val="Arial"/>
      <family val="2"/>
    </font>
    <font>
      <sz val="12"/>
      <name val="Arial Narrow"/>
      <family val="2"/>
    </font>
    <font>
      <b/>
      <sz val="7"/>
      <name val="Small Fonts"/>
      <family val="2"/>
    </font>
    <font>
      <b/>
      <sz val="12"/>
      <name val="MS Serif"/>
      <family val="1"/>
    </font>
    <font>
      <sz val="7"/>
      <name val="Small Fonts"/>
      <family val="2"/>
    </font>
    <font>
      <sz val="9"/>
      <name val="MS Serif"/>
      <family val="1"/>
    </font>
    <font>
      <b/>
      <sz val="10"/>
      <name val="Arial"/>
      <family val="2"/>
    </font>
    <font>
      <sz val="9"/>
      <name val="Arial Narrow"/>
      <family val="2"/>
    </font>
    <font>
      <b/>
      <sz val="16"/>
      <name val="Arial Narrow"/>
      <family val="2"/>
    </font>
    <font>
      <sz val="12"/>
      <color theme="0" tint="-0.34998626667073579"/>
      <name val="MS Serif"/>
      <family val="1"/>
    </font>
    <font>
      <b/>
      <sz val="11"/>
      <name val="Calibri"/>
      <family val="2"/>
      <scheme val="minor"/>
    </font>
    <font>
      <b/>
      <sz val="9"/>
      <color rgb="FFFF0000"/>
      <name val="Arial Narrow"/>
      <family val="2"/>
    </font>
    <font>
      <sz val="10"/>
      <color theme="0" tint="-0.34998626667073579"/>
      <name val="Arial"/>
      <family val="2"/>
    </font>
    <font>
      <b/>
      <sz val="12"/>
      <color rgb="FFFF0000"/>
      <name val="MS Serif"/>
      <family val="1"/>
    </font>
    <font>
      <b/>
      <sz val="12"/>
      <name val="Arial Narrow"/>
      <family val="2"/>
    </font>
    <font>
      <b/>
      <sz val="10"/>
      <color rgb="FFFF0000"/>
      <name val="Arial Narrow"/>
      <family val="2"/>
    </font>
    <font>
      <b/>
      <sz val="12"/>
      <name val="Britannic Bold"/>
      <family val="2"/>
    </font>
    <font>
      <b/>
      <sz val="11"/>
      <color rgb="FFFF0000"/>
      <name val="Arial Narrow"/>
      <family val="2"/>
    </font>
    <font>
      <sz val="9"/>
      <name val="Britannic Bold"/>
      <family val="2"/>
    </font>
    <font>
      <sz val="11"/>
      <name val="Calibri"/>
      <family val="2"/>
      <scheme val="minor"/>
    </font>
    <font>
      <b/>
      <sz val="11"/>
      <color theme="1"/>
      <name val="Calibri"/>
      <family val="2"/>
      <scheme val="minor"/>
    </font>
    <font>
      <b/>
      <sz val="11"/>
      <color theme="0" tint="-0.34998626667073579"/>
      <name val="Calibri"/>
      <family val="2"/>
      <scheme val="minor"/>
    </font>
    <font>
      <sz val="9"/>
      <color theme="0" tint="-0.34998626667073579"/>
      <name val="Arial Narrow"/>
      <family val="2"/>
    </font>
    <font>
      <sz val="9"/>
      <color theme="0" tint="-0.34998626667073579"/>
      <name val="Arial Narrow"/>
      <family val="2"/>
    </font>
    <font>
      <b/>
      <sz val="11"/>
      <color theme="0" tint="-0.499984740745262"/>
      <name val="Arial"/>
      <family val="2"/>
    </font>
    <font>
      <b/>
      <sz val="9"/>
      <color theme="0" tint="-0.499984740745262"/>
      <name val="Arial"/>
      <family val="2"/>
    </font>
    <font>
      <sz val="9"/>
      <name val="Calibri"/>
      <family val="2"/>
      <scheme val="minor"/>
    </font>
    <font>
      <b/>
      <sz val="14"/>
      <name val="Calibri"/>
      <family val="2"/>
      <scheme val="minor"/>
    </font>
    <font>
      <sz val="12"/>
      <color theme="0"/>
      <name val="MS Serif"/>
      <family val="1"/>
    </font>
    <font>
      <b/>
      <i/>
      <sz val="11"/>
      <name val="Arial"/>
      <family val="2"/>
    </font>
    <font>
      <b/>
      <u/>
      <sz val="11"/>
      <name val="Arial"/>
      <family val="2"/>
    </font>
    <font>
      <u/>
      <sz val="11"/>
      <name val="Arial"/>
      <family val="2"/>
    </font>
    <font>
      <sz val="11"/>
      <color theme="1"/>
      <name val="Symbol"/>
      <family val="1"/>
      <charset val="2"/>
    </font>
    <font>
      <sz val="11"/>
      <color theme="1"/>
      <name val="Arial"/>
      <family val="2"/>
    </font>
    <font>
      <b/>
      <sz val="11"/>
      <color rgb="FF0000FF"/>
      <name val="Arial"/>
      <family val="2"/>
    </font>
    <font>
      <sz val="11"/>
      <color theme="1"/>
      <name val="Times New Roman"/>
      <family val="1"/>
    </font>
  </fonts>
  <fills count="15">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theme="0"/>
        <bgColor indexed="64"/>
      </patternFill>
    </fill>
    <fill>
      <patternFill patternType="solid">
        <fgColor rgb="FFFFFFCC"/>
        <bgColor indexed="64"/>
      </patternFill>
    </fill>
    <fill>
      <patternFill patternType="solid">
        <fgColor theme="4" tint="0.79998168889431442"/>
        <bgColor indexed="64"/>
      </patternFill>
    </fill>
    <fill>
      <patternFill patternType="solid">
        <fgColor rgb="FFFFFFC5"/>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1"/>
        <bgColor indexed="64"/>
      </patternFill>
    </fill>
    <fill>
      <patternFill patternType="solid">
        <fgColor rgb="FFDCE6F1"/>
        <bgColor indexed="64"/>
      </patternFill>
    </fill>
    <fill>
      <patternFill patternType="solid">
        <fgColor rgb="FFFFFFC5"/>
        <bgColor rgb="FFFFFFC5"/>
      </patternFill>
    </fill>
  </fills>
  <borders count="36">
    <border>
      <left/>
      <right/>
      <top/>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double">
        <color rgb="FF000000"/>
      </top>
      <bottom/>
      <diagonal/>
    </border>
    <border>
      <left/>
      <right style="thin">
        <color rgb="FF000000"/>
      </right>
      <top style="double">
        <color rgb="FF000000"/>
      </top>
      <bottom/>
      <diagonal/>
    </border>
  </borders>
  <cellStyleXfs count="9">
    <xf numFmtId="0" fontId="0" fillId="0" borderId="0"/>
    <xf numFmtId="43" fontId="13" fillId="0" borderId="0" applyFont="0" applyFill="0" applyBorder="0" applyAlignment="0" applyProtection="0"/>
    <xf numFmtId="0" fontId="13" fillId="0" borderId="0"/>
    <xf numFmtId="0" fontId="13" fillId="0" borderId="0"/>
    <xf numFmtId="43" fontId="10" fillId="0" borderId="0" applyFont="0" applyFill="0" applyBorder="0" applyAlignment="0" applyProtection="0"/>
    <xf numFmtId="9" fontId="40" fillId="0" borderId="0" applyFont="0" applyFill="0" applyBorder="0" applyAlignment="0" applyProtection="0"/>
    <xf numFmtId="44" fontId="40" fillId="0" borderId="0" applyFont="0" applyFill="0" applyBorder="0" applyAlignment="0" applyProtection="0"/>
    <xf numFmtId="43" fontId="10" fillId="0" borderId="0" applyFont="0" applyFill="0" applyBorder="0" applyAlignment="0" applyProtection="0"/>
    <xf numFmtId="44" fontId="13" fillId="0" borderId="0" applyFont="0" applyFill="0" applyBorder="0" applyAlignment="0" applyProtection="0"/>
  </cellStyleXfs>
  <cellXfs count="349">
    <xf numFmtId="0" fontId="0" fillId="0" borderId="0" xfId="0"/>
    <xf numFmtId="0" fontId="1" fillId="2" borderId="0" xfId="0" applyFont="1" applyFill="1" applyAlignment="1" applyProtection="1">
      <alignment horizontal="left"/>
    </xf>
    <xf numFmtId="0" fontId="2" fillId="2" borderId="0" xfId="0" applyFont="1" applyFill="1" applyProtection="1"/>
    <xf numFmtId="0" fontId="8" fillId="2" borderId="0" xfId="0" applyFont="1" applyFill="1" applyBorder="1" applyAlignment="1" applyProtection="1">
      <alignment horizontal="right"/>
    </xf>
    <xf numFmtId="0" fontId="8" fillId="2" borderId="0" xfId="0" applyFont="1" applyFill="1" applyBorder="1" applyAlignment="1" applyProtection="1">
      <alignment horizontal="left"/>
    </xf>
    <xf numFmtId="0" fontId="2" fillId="5" borderId="0" xfId="0" applyFont="1" applyFill="1" applyProtection="1"/>
    <xf numFmtId="0" fontId="0" fillId="5" borderId="0" xfId="0" applyFill="1" applyProtection="1"/>
    <xf numFmtId="0" fontId="2" fillId="0" borderId="0" xfId="0" applyFont="1" applyProtection="1"/>
    <xf numFmtId="0" fontId="9" fillId="2" borderId="0" xfId="0" applyFont="1" applyFill="1" applyBorder="1" applyAlignment="1" applyProtection="1">
      <alignment horizontal="right"/>
    </xf>
    <xf numFmtId="0" fontId="12" fillId="2" borderId="6" xfId="0" applyFont="1" applyFill="1" applyBorder="1" applyAlignment="1" applyProtection="1">
      <alignment horizontal="right" wrapText="1"/>
    </xf>
    <xf numFmtId="0" fontId="23" fillId="4" borderId="7" xfId="0" applyFont="1" applyFill="1" applyBorder="1" applyAlignment="1" applyProtection="1">
      <alignment horizontal="right" wrapText="1"/>
    </xf>
    <xf numFmtId="0" fontId="5" fillId="4" borderId="5" xfId="0" applyFont="1" applyFill="1" applyBorder="1" applyAlignment="1" applyProtection="1">
      <alignment horizontal="center" wrapText="1"/>
    </xf>
    <xf numFmtId="0" fontId="13" fillId="2" borderId="0" xfId="0" applyFont="1" applyFill="1" applyProtection="1"/>
    <xf numFmtId="0" fontId="1" fillId="5" borderId="0" xfId="0" applyFont="1" applyFill="1" applyProtection="1"/>
    <xf numFmtId="0" fontId="6" fillId="6" borderId="1" xfId="0" applyFont="1" applyFill="1" applyBorder="1" applyAlignment="1" applyProtection="1">
      <alignment horizontal="left"/>
      <protection locked="0"/>
    </xf>
    <xf numFmtId="14" fontId="10" fillId="6" borderId="1" xfId="0" applyNumberFormat="1" applyFont="1" applyFill="1" applyBorder="1" applyAlignment="1" applyProtection="1">
      <alignment horizontal="left"/>
      <protection locked="0"/>
    </xf>
    <xf numFmtId="0" fontId="29" fillId="5" borderId="0" xfId="0" applyFont="1" applyFill="1" applyAlignment="1" applyProtection="1">
      <alignment horizontal="right"/>
    </xf>
    <xf numFmtId="43" fontId="5" fillId="4" borderId="5" xfId="4" applyNumberFormat="1" applyFont="1" applyFill="1" applyBorder="1" applyAlignment="1" applyProtection="1">
      <alignment horizontal="center"/>
    </xf>
    <xf numFmtId="165" fontId="32" fillId="7" borderId="15" xfId="1" applyNumberFormat="1" applyFont="1" applyFill="1" applyBorder="1" applyAlignment="1" applyProtection="1">
      <alignment horizontal="center"/>
    </xf>
    <xf numFmtId="165" fontId="18" fillId="8" borderId="5" xfId="1" applyNumberFormat="1" applyFont="1" applyFill="1" applyBorder="1" applyAlignment="1" applyProtection="1">
      <protection locked="0"/>
    </xf>
    <xf numFmtId="165" fontId="32" fillId="7" borderId="9" xfId="1" applyNumberFormat="1" applyFont="1" applyFill="1" applyBorder="1" applyAlignment="1" applyProtection="1">
      <alignment horizontal="center"/>
    </xf>
    <xf numFmtId="165" fontId="5" fillId="4" borderId="5" xfId="3" applyNumberFormat="1" applyFont="1" applyFill="1" applyBorder="1" applyAlignment="1" applyProtection="1"/>
    <xf numFmtId="165" fontId="5" fillId="4" borderId="5" xfId="3" applyNumberFormat="1" applyFont="1" applyFill="1" applyBorder="1" applyAlignment="1" applyProtection="1">
      <alignment horizontal="center"/>
    </xf>
    <xf numFmtId="0" fontId="27" fillId="2" borderId="0" xfId="3" quotePrefix="1" applyFont="1" applyFill="1" applyAlignment="1" applyProtection="1">
      <alignment horizontal="right"/>
    </xf>
    <xf numFmtId="0" fontId="27" fillId="2" borderId="0" xfId="3" quotePrefix="1" applyFont="1" applyFill="1" applyAlignment="1" applyProtection="1"/>
    <xf numFmtId="0" fontId="28" fillId="2" borderId="0" xfId="3" applyFont="1" applyFill="1" applyBorder="1" applyAlignment="1" applyProtection="1">
      <alignment horizontal="left"/>
    </xf>
    <xf numFmtId="0" fontId="5" fillId="0" borderId="18" xfId="3" applyFont="1" applyBorder="1" applyAlignment="1" applyProtection="1">
      <alignment horizontal="center" wrapText="1"/>
    </xf>
    <xf numFmtId="0" fontId="5" fillId="0" borderId="18" xfId="3" applyFont="1" applyBorder="1" applyAlignment="1" applyProtection="1">
      <alignment horizontal="center"/>
    </xf>
    <xf numFmtId="0" fontId="5" fillId="4" borderId="16" xfId="3" applyFont="1" applyFill="1" applyBorder="1" applyAlignment="1" applyProtection="1">
      <alignment horizontal="center"/>
    </xf>
    <xf numFmtId="0" fontId="5" fillId="4" borderId="0" xfId="3" applyFont="1" applyFill="1" applyBorder="1" applyAlignment="1" applyProtection="1">
      <alignment horizontal="center"/>
    </xf>
    <xf numFmtId="0" fontId="5" fillId="2" borderId="0" xfId="3" applyFont="1" applyFill="1" applyBorder="1" applyAlignment="1" applyProtection="1">
      <alignment horizontal="center"/>
    </xf>
    <xf numFmtId="0" fontId="9" fillId="2" borderId="0" xfId="3" applyFont="1" applyFill="1" applyBorder="1" applyAlignment="1" applyProtection="1">
      <alignment horizontal="center"/>
    </xf>
    <xf numFmtId="0" fontId="10" fillId="0" borderId="5" xfId="0" applyFont="1" applyBorder="1" applyProtection="1"/>
    <xf numFmtId="0" fontId="39" fillId="0" borderId="5" xfId="0" applyFont="1" applyBorder="1" applyProtection="1"/>
    <xf numFmtId="0" fontId="10" fillId="0" borderId="5" xfId="0" applyFont="1" applyFill="1" applyBorder="1" applyProtection="1"/>
    <xf numFmtId="0" fontId="10" fillId="0" borderId="5" xfId="0" applyFont="1" applyBorder="1" applyAlignment="1" applyProtection="1">
      <alignment wrapText="1"/>
    </xf>
    <xf numFmtId="0" fontId="10" fillId="0" borderId="5" xfId="0" applyFont="1" applyBorder="1" applyAlignment="1" applyProtection="1">
      <alignment horizontal="left" wrapText="1"/>
    </xf>
    <xf numFmtId="0" fontId="10" fillId="0" borderId="5" xfId="0" applyFont="1" applyBorder="1" applyAlignment="1" applyProtection="1">
      <alignment horizontal="left" vertical="top" wrapText="1"/>
    </xf>
    <xf numFmtId="0" fontId="10" fillId="0" borderId="13" xfId="0" applyFont="1" applyBorder="1" applyAlignment="1" applyProtection="1">
      <alignment wrapText="1"/>
    </xf>
    <xf numFmtId="0" fontId="39" fillId="0" borderId="5" xfId="0" applyFont="1" applyBorder="1" applyAlignment="1" applyProtection="1">
      <alignment wrapText="1"/>
    </xf>
    <xf numFmtId="0" fontId="22" fillId="0" borderId="8" xfId="0" applyFont="1" applyFill="1" applyBorder="1" applyAlignment="1" applyProtection="1">
      <alignment horizontal="left"/>
    </xf>
    <xf numFmtId="0" fontId="22" fillId="0" borderId="8" xfId="0" applyFont="1" applyFill="1" applyBorder="1" applyAlignment="1" applyProtection="1">
      <alignment horizontal="left" vertical="top"/>
    </xf>
    <xf numFmtId="0" fontId="10" fillId="0" borderId="5" xfId="0" applyFont="1" applyBorder="1" applyAlignment="1" applyProtection="1">
      <alignment vertical="top"/>
    </xf>
    <xf numFmtId="165" fontId="18" fillId="8" borderId="9" xfId="1" applyNumberFormat="1" applyFont="1" applyFill="1" applyBorder="1" applyAlignment="1" applyProtection="1">
      <protection locked="0"/>
    </xf>
    <xf numFmtId="165" fontId="32" fillId="7" borderId="13" xfId="1" applyNumberFormat="1" applyFont="1" applyFill="1" applyBorder="1" applyAlignment="1" applyProtection="1">
      <alignment horizontal="center"/>
    </xf>
    <xf numFmtId="165" fontId="16" fillId="7" borderId="4" xfId="1" applyNumberFormat="1" applyFont="1" applyFill="1" applyBorder="1" applyAlignment="1" applyProtection="1">
      <alignment horizontal="center"/>
    </xf>
    <xf numFmtId="0" fontId="4" fillId="4" borderId="2" xfId="3" applyFont="1" applyFill="1" applyBorder="1" applyAlignment="1" applyProtection="1"/>
    <xf numFmtId="10" fontId="4" fillId="4" borderId="0" xfId="3" applyNumberFormat="1" applyFont="1" applyFill="1" applyBorder="1" applyAlignment="1" applyProtection="1">
      <alignment horizontal="center"/>
    </xf>
    <xf numFmtId="0" fontId="9" fillId="4" borderId="0" xfId="3" applyFont="1" applyFill="1" applyBorder="1" applyAlignment="1" applyProtection="1">
      <alignment horizontal="center"/>
    </xf>
    <xf numFmtId="0" fontId="9" fillId="4" borderId="1" xfId="3" applyFont="1" applyFill="1" applyBorder="1" applyAlignment="1" applyProtection="1">
      <alignment horizontal="center"/>
    </xf>
    <xf numFmtId="0" fontId="4" fillId="0" borderId="10" xfId="3" applyFont="1" applyFill="1" applyBorder="1" applyAlignment="1" applyProtection="1"/>
    <xf numFmtId="0" fontId="4" fillId="0" borderId="2" xfId="3" applyFont="1" applyFill="1" applyBorder="1" applyAlignment="1" applyProtection="1">
      <alignment horizontal="left"/>
    </xf>
    <xf numFmtId="0" fontId="8" fillId="2" borderId="0" xfId="3" applyFont="1" applyFill="1" applyBorder="1" applyProtection="1"/>
    <xf numFmtId="0" fontId="9" fillId="4" borderId="16" xfId="3" applyFont="1" applyFill="1" applyBorder="1" applyAlignment="1" applyProtection="1">
      <alignment horizontal="center" wrapText="1"/>
    </xf>
    <xf numFmtId="0" fontId="41" fillId="5" borderId="0" xfId="0" applyFont="1" applyFill="1" applyAlignment="1" applyProtection="1">
      <alignment horizontal="right"/>
    </xf>
    <xf numFmtId="0" fontId="41" fillId="7" borderId="0" xfId="3" applyFont="1" applyFill="1" applyProtection="1"/>
    <xf numFmtId="165" fontId="44" fillId="0" borderId="7" xfId="3" applyNumberFormat="1" applyFont="1" applyFill="1" applyBorder="1" applyAlignment="1" applyProtection="1">
      <alignment horizontal="center"/>
    </xf>
    <xf numFmtId="0" fontId="2" fillId="5" borderId="0" xfId="3" applyFont="1" applyFill="1" applyProtection="1"/>
    <xf numFmtId="0" fontId="36" fillId="5" borderId="0" xfId="3" applyFont="1" applyFill="1" applyBorder="1" applyAlignment="1" applyProtection="1"/>
    <xf numFmtId="0" fontId="5" fillId="5" borderId="0" xfId="3" applyFont="1" applyFill="1" applyBorder="1" applyAlignment="1" applyProtection="1">
      <alignment horizontal="center"/>
    </xf>
    <xf numFmtId="0" fontId="13" fillId="5" borderId="0" xfId="3" applyFont="1" applyFill="1" applyBorder="1" applyAlignment="1" applyProtection="1">
      <alignment horizontal="center"/>
    </xf>
    <xf numFmtId="0" fontId="5" fillId="5" borderId="4" xfId="3" applyFont="1" applyFill="1" applyBorder="1" applyAlignment="1" applyProtection="1">
      <alignment horizontal="center"/>
    </xf>
    <xf numFmtId="0" fontId="9" fillId="5" borderId="0" xfId="3" applyFont="1" applyFill="1" applyBorder="1" applyProtection="1"/>
    <xf numFmtId="0" fontId="6" fillId="5" borderId="0" xfId="3" applyFont="1" applyFill="1" applyBorder="1" applyAlignment="1" applyProtection="1">
      <alignment horizontal="left"/>
    </xf>
    <xf numFmtId="0" fontId="5" fillId="5" borderId="2" xfId="3" applyFont="1" applyFill="1" applyBorder="1" applyAlignment="1" applyProtection="1">
      <alignment horizontal="center"/>
    </xf>
    <xf numFmtId="165" fontId="5" fillId="5" borderId="7" xfId="3" applyNumberFormat="1" applyFont="1" applyFill="1" applyBorder="1" applyAlignment="1" applyProtection="1">
      <alignment horizontal="center"/>
    </xf>
    <xf numFmtId="165" fontId="30" fillId="5" borderId="12" xfId="3" applyNumberFormat="1" applyFont="1" applyFill="1" applyBorder="1" applyAlignment="1" applyProtection="1">
      <alignment horizontal="left" vertical="center"/>
    </xf>
    <xf numFmtId="0" fontId="5" fillId="5" borderId="11" xfId="3" applyFont="1" applyFill="1" applyBorder="1" applyAlignment="1" applyProtection="1">
      <alignment horizontal="center"/>
    </xf>
    <xf numFmtId="10" fontId="4" fillId="5" borderId="11" xfId="5" applyNumberFormat="1" applyFont="1" applyFill="1" applyBorder="1" applyAlignment="1" applyProtection="1">
      <alignment horizontal="center"/>
    </xf>
    <xf numFmtId="10" fontId="5" fillId="5" borderId="0" xfId="5" applyNumberFormat="1" applyFont="1" applyFill="1" applyBorder="1" applyAlignment="1" applyProtection="1">
      <alignment horizontal="center"/>
    </xf>
    <xf numFmtId="0" fontId="9" fillId="5" borderId="10" xfId="3" applyFont="1" applyFill="1" applyBorder="1" applyAlignment="1" applyProtection="1">
      <alignment horizontal="center" wrapText="1"/>
    </xf>
    <xf numFmtId="0" fontId="9" fillId="5" borderId="0" xfId="3" applyFont="1" applyFill="1" applyBorder="1" applyAlignment="1" applyProtection="1">
      <alignment horizontal="center" wrapText="1"/>
    </xf>
    <xf numFmtId="43" fontId="5" fillId="5" borderId="12" xfId="4" applyNumberFormat="1" applyFont="1" applyFill="1" applyBorder="1" applyAlignment="1" applyProtection="1">
      <alignment horizontal="center"/>
    </xf>
    <xf numFmtId="0" fontId="9" fillId="5" borderId="2" xfId="3" applyFont="1" applyFill="1" applyBorder="1" applyAlignment="1" applyProtection="1">
      <alignment horizontal="center" wrapText="1"/>
    </xf>
    <xf numFmtId="43" fontId="5" fillId="5" borderId="7" xfId="4" applyNumberFormat="1" applyFont="1" applyFill="1" applyBorder="1" applyAlignment="1" applyProtection="1">
      <alignment horizontal="center"/>
    </xf>
    <xf numFmtId="0" fontId="30" fillId="5" borderId="0" xfId="3" applyFont="1" applyFill="1" applyBorder="1" applyAlignment="1" applyProtection="1">
      <alignment horizontal="right" vertical="center"/>
    </xf>
    <xf numFmtId="2" fontId="30" fillId="5" borderId="7" xfId="3" applyNumberFormat="1" applyFont="1" applyFill="1" applyBorder="1" applyAlignment="1" applyProtection="1">
      <alignment horizontal="center"/>
    </xf>
    <xf numFmtId="0" fontId="5" fillId="5" borderId="7" xfId="3" applyFont="1" applyFill="1" applyBorder="1" applyAlignment="1" applyProtection="1">
      <alignment horizontal="center"/>
    </xf>
    <xf numFmtId="0" fontId="4" fillId="5" borderId="0" xfId="3" applyFont="1" applyFill="1" applyBorder="1" applyAlignment="1" applyProtection="1">
      <alignment wrapText="1"/>
    </xf>
    <xf numFmtId="0" fontId="5" fillId="5" borderId="0" xfId="3" applyFont="1" applyFill="1" applyBorder="1" applyAlignment="1" applyProtection="1"/>
    <xf numFmtId="0" fontId="5" fillId="5" borderId="7" xfId="3" applyFont="1" applyFill="1" applyBorder="1" applyAlignment="1" applyProtection="1"/>
    <xf numFmtId="0" fontId="4" fillId="5" borderId="0" xfId="3" applyFont="1" applyFill="1" applyBorder="1" applyAlignment="1" applyProtection="1"/>
    <xf numFmtId="0" fontId="5" fillId="5" borderId="1" xfId="3" applyFont="1" applyFill="1" applyBorder="1" applyAlignment="1" applyProtection="1"/>
    <xf numFmtId="0" fontId="9" fillId="5" borderId="11" xfId="3" applyFont="1" applyFill="1" applyBorder="1" applyAlignment="1" applyProtection="1"/>
    <xf numFmtId="0" fontId="5" fillId="5" borderId="12" xfId="3" applyFont="1" applyFill="1" applyBorder="1" applyAlignment="1" applyProtection="1">
      <alignment horizontal="center"/>
    </xf>
    <xf numFmtId="0" fontId="4" fillId="5" borderId="0" xfId="3" applyFont="1" applyFill="1" applyBorder="1" applyAlignment="1" applyProtection="1">
      <alignment horizontal="center" wrapText="1"/>
    </xf>
    <xf numFmtId="0" fontId="5" fillId="5" borderId="14" xfId="3" applyFont="1" applyFill="1" applyBorder="1" applyAlignment="1" applyProtection="1">
      <alignment horizontal="center"/>
    </xf>
    <xf numFmtId="0" fontId="20" fillId="5" borderId="0" xfId="3" applyFont="1" applyFill="1" applyBorder="1" applyProtection="1"/>
    <xf numFmtId="0" fontId="9" fillId="5" borderId="0" xfId="3" applyFont="1" applyFill="1" applyBorder="1" applyAlignment="1" applyProtection="1">
      <alignment horizontal="center"/>
    </xf>
    <xf numFmtId="0" fontId="35" fillId="0" borderId="18" xfId="3" applyFont="1" applyBorder="1" applyAlignment="1" applyProtection="1">
      <alignment horizontal="center" wrapText="1"/>
    </xf>
    <xf numFmtId="43" fontId="18" fillId="7" borderId="5" xfId="4" applyNumberFormat="1" applyFont="1" applyFill="1" applyBorder="1" applyAlignment="1" applyProtection="1"/>
    <xf numFmtId="0" fontId="18" fillId="8" borderId="5" xfId="3" applyFont="1" applyFill="1" applyBorder="1" applyAlignment="1" applyProtection="1">
      <alignment horizontal="center"/>
      <protection locked="0"/>
    </xf>
    <xf numFmtId="0" fontId="49" fillId="2" borderId="0" xfId="3" quotePrefix="1" applyFont="1" applyFill="1" applyAlignment="1" applyProtection="1"/>
    <xf numFmtId="0" fontId="5" fillId="4" borderId="13" xfId="3" applyFont="1" applyFill="1" applyBorder="1" applyAlignment="1" applyProtection="1">
      <alignment horizontal="center"/>
    </xf>
    <xf numFmtId="43" fontId="4" fillId="4" borderId="25" xfId="1" applyNumberFormat="1" applyFont="1" applyFill="1" applyBorder="1" applyAlignment="1" applyProtection="1">
      <alignment horizontal="center"/>
    </xf>
    <xf numFmtId="10" fontId="4" fillId="4" borderId="26" xfId="5" applyNumberFormat="1" applyFont="1" applyFill="1" applyBorder="1" applyAlignment="1" applyProtection="1">
      <alignment horizontal="center"/>
    </xf>
    <xf numFmtId="165" fontId="4" fillId="4" borderId="26" xfId="1" applyNumberFormat="1" applyFont="1" applyFill="1" applyBorder="1" applyAlignment="1" applyProtection="1">
      <alignment horizontal="center"/>
    </xf>
    <xf numFmtId="0" fontId="9" fillId="5" borderId="27" xfId="3" applyFont="1" applyFill="1" applyBorder="1" applyAlignment="1" applyProtection="1">
      <alignment horizontal="center" vertical="top"/>
    </xf>
    <xf numFmtId="0" fontId="9" fillId="5" borderId="27" xfId="3" applyFont="1" applyFill="1" applyBorder="1" applyAlignment="1" applyProtection="1">
      <alignment horizontal="center" vertical="top" wrapText="1"/>
    </xf>
    <xf numFmtId="165" fontId="4" fillId="4" borderId="17" xfId="3" applyNumberFormat="1" applyFont="1" applyFill="1" applyBorder="1" applyAlignment="1" applyProtection="1"/>
    <xf numFmtId="43" fontId="5" fillId="4" borderId="13" xfId="3" applyNumberFormat="1" applyFont="1" applyFill="1" applyBorder="1" applyAlignment="1" applyProtection="1"/>
    <xf numFmtId="43" fontId="4" fillId="4" borderId="25" xfId="3" applyNumberFormat="1" applyFont="1" applyFill="1" applyBorder="1" applyAlignment="1" applyProtection="1">
      <alignment horizontal="right"/>
    </xf>
    <xf numFmtId="165" fontId="4" fillId="4" borderId="26" xfId="1" applyNumberFormat="1" applyFont="1" applyFill="1" applyBorder="1" applyAlignment="1" applyProtection="1">
      <alignment horizontal="right"/>
    </xf>
    <xf numFmtId="2" fontId="4" fillId="4" borderId="25" xfId="3" applyNumberFormat="1" applyFont="1" applyFill="1" applyBorder="1" applyAlignment="1" applyProtection="1">
      <alignment horizontal="right"/>
    </xf>
    <xf numFmtId="49" fontId="39" fillId="2" borderId="5" xfId="0" applyNumberFormat="1" applyFont="1" applyFill="1" applyBorder="1" applyAlignment="1" applyProtection="1">
      <alignment horizontal="center"/>
    </xf>
    <xf numFmtId="0" fontId="18" fillId="0" borderId="13" xfId="0" applyFont="1" applyBorder="1" applyAlignment="1" applyProtection="1">
      <alignment horizontal="left" vertical="center"/>
    </xf>
    <xf numFmtId="43" fontId="5" fillId="7" borderId="29" xfId="4" applyNumberFormat="1" applyFont="1" applyFill="1" applyBorder="1" applyAlignment="1" applyProtection="1">
      <alignment horizontal="center"/>
    </xf>
    <xf numFmtId="43" fontId="5" fillId="7" borderId="5" xfId="4" applyNumberFormat="1" applyFont="1" applyFill="1" applyBorder="1" applyAlignment="1" applyProtection="1">
      <alignment horizontal="center"/>
    </xf>
    <xf numFmtId="165" fontId="32" fillId="7" borderId="5" xfId="1" applyNumberFormat="1" applyFont="1" applyFill="1" applyBorder="1" applyAlignment="1" applyProtection="1"/>
    <xf numFmtId="0" fontId="47" fillId="7" borderId="1" xfId="0" applyFont="1" applyFill="1" applyBorder="1" applyAlignment="1" applyProtection="1">
      <alignment horizontal="center"/>
    </xf>
    <xf numFmtId="0" fontId="34" fillId="5" borderId="0" xfId="0" applyFont="1" applyFill="1" applyBorder="1" applyAlignment="1" applyProtection="1">
      <alignment horizontal="center"/>
    </xf>
    <xf numFmtId="49" fontId="34" fillId="5" borderId="0" xfId="0" applyNumberFormat="1" applyFont="1" applyFill="1" applyBorder="1" applyAlignment="1" applyProtection="1">
      <alignment horizontal="left"/>
    </xf>
    <xf numFmtId="0" fontId="18" fillId="6" borderId="5" xfId="0" applyFont="1" applyFill="1" applyBorder="1" applyAlignment="1" applyProtection="1">
      <alignment vertical="top"/>
      <protection locked="0"/>
    </xf>
    <xf numFmtId="0" fontId="5" fillId="4" borderId="3" xfId="3" applyFont="1" applyFill="1" applyBorder="1" applyAlignment="1" applyProtection="1">
      <alignment horizontal="left"/>
    </xf>
    <xf numFmtId="0" fontId="27" fillId="5" borderId="22" xfId="3" applyFont="1" applyFill="1" applyBorder="1" applyAlignment="1" applyProtection="1">
      <alignment horizontal="center"/>
    </xf>
    <xf numFmtId="0" fontId="5" fillId="5" borderId="22" xfId="3" applyFont="1" applyFill="1" applyBorder="1" applyAlignment="1" applyProtection="1"/>
    <xf numFmtId="0" fontId="5" fillId="5" borderId="31" xfId="3" applyFont="1" applyFill="1" applyBorder="1" applyAlignment="1" applyProtection="1"/>
    <xf numFmtId="0" fontId="5" fillId="4" borderId="30" xfId="3" applyFont="1" applyFill="1" applyBorder="1" applyAlignment="1" applyProtection="1">
      <alignment horizontal="center"/>
    </xf>
    <xf numFmtId="0" fontId="5" fillId="4" borderId="22" xfId="3" applyFont="1" applyFill="1" applyBorder="1" applyAlignment="1" applyProtection="1">
      <alignment horizontal="center"/>
    </xf>
    <xf numFmtId="0" fontId="5" fillId="5" borderId="22" xfId="3" applyFont="1" applyFill="1" applyBorder="1" applyAlignment="1" applyProtection="1">
      <alignment horizontal="center"/>
    </xf>
    <xf numFmtId="165" fontId="5" fillId="5" borderId="22" xfId="3" applyNumberFormat="1" applyFont="1" applyFill="1" applyBorder="1" applyAlignment="1" applyProtection="1">
      <alignment horizontal="center"/>
    </xf>
    <xf numFmtId="0" fontId="5" fillId="5" borderId="24" xfId="3" applyFont="1" applyFill="1" applyBorder="1" applyAlignment="1" applyProtection="1">
      <alignment horizontal="center"/>
    </xf>
    <xf numFmtId="10" fontId="5" fillId="5" borderId="24" xfId="5" applyNumberFormat="1" applyFont="1" applyFill="1" applyBorder="1" applyAlignment="1" applyProtection="1">
      <alignment horizontal="right"/>
    </xf>
    <xf numFmtId="0" fontId="27" fillId="5" borderId="30" xfId="3" applyFont="1" applyFill="1" applyBorder="1" applyAlignment="1" applyProtection="1">
      <alignment horizontal="left"/>
    </xf>
    <xf numFmtId="165" fontId="8" fillId="7" borderId="20" xfId="3" applyNumberFormat="1" applyFont="1" applyFill="1" applyBorder="1" applyAlignment="1" applyProtection="1">
      <alignment horizontal="center"/>
    </xf>
    <xf numFmtId="0" fontId="18" fillId="6" borderId="9" xfId="0" applyFont="1" applyFill="1" applyBorder="1" applyAlignment="1" applyProtection="1">
      <alignment horizontal="center" wrapText="1"/>
      <protection locked="0"/>
    </xf>
    <xf numFmtId="165" fontId="18" fillId="8" borderId="5" xfId="4" applyNumberFormat="1" applyFont="1" applyFill="1" applyBorder="1" applyAlignment="1" applyProtection="1">
      <protection locked="0"/>
    </xf>
    <xf numFmtId="0" fontId="8" fillId="5" borderId="0" xfId="3" applyFont="1" applyFill="1" applyBorder="1" applyAlignment="1" applyProtection="1"/>
    <xf numFmtId="0" fontId="13" fillId="5" borderId="0" xfId="3" applyFont="1" applyFill="1" applyBorder="1" applyAlignment="1" applyProtection="1">
      <alignment wrapText="1"/>
    </xf>
    <xf numFmtId="0" fontId="13" fillId="5" borderId="0" xfId="3" applyFont="1" applyFill="1" applyBorder="1" applyAlignment="1" applyProtection="1"/>
    <xf numFmtId="0" fontId="13" fillId="8" borderId="1" xfId="3" applyFont="1" applyFill="1" applyBorder="1" applyAlignment="1" applyProtection="1">
      <protection locked="0"/>
    </xf>
    <xf numFmtId="0" fontId="8" fillId="5" borderId="11" xfId="3" applyFont="1" applyFill="1" applyBorder="1" applyAlignment="1" applyProtection="1"/>
    <xf numFmtId="0" fontId="4" fillId="5" borderId="1" xfId="3" applyFont="1" applyFill="1" applyBorder="1" applyAlignment="1" applyProtection="1"/>
    <xf numFmtId="0" fontId="10" fillId="5" borderId="0" xfId="0" applyFont="1" applyFill="1" applyProtection="1"/>
    <xf numFmtId="0" fontId="10" fillId="0" borderId="13" xfId="0" applyFont="1" applyBorder="1" applyAlignment="1" applyProtection="1">
      <alignment vertical="top" wrapText="1"/>
    </xf>
    <xf numFmtId="0" fontId="52" fillId="11" borderId="5" xfId="2" applyFont="1" applyFill="1" applyBorder="1" applyProtection="1"/>
    <xf numFmtId="4" fontId="52" fillId="11" borderId="5" xfId="2" applyNumberFormat="1" applyFont="1" applyFill="1" applyBorder="1" applyProtection="1"/>
    <xf numFmtId="4" fontId="52" fillId="11" borderId="5" xfId="8" applyNumberFormat="1" applyFont="1" applyFill="1" applyBorder="1" applyProtection="1"/>
    <xf numFmtId="0" fontId="52" fillId="7" borderId="5" xfId="2" applyFont="1" applyFill="1" applyBorder="1" applyProtection="1"/>
    <xf numFmtId="4" fontId="52" fillId="7" borderId="5" xfId="2" applyNumberFormat="1" applyFont="1" applyFill="1" applyBorder="1" applyProtection="1"/>
    <xf numFmtId="4" fontId="52" fillId="7" borderId="5" xfId="8" applyNumberFormat="1" applyFont="1" applyFill="1" applyBorder="1" applyProtection="1"/>
    <xf numFmtId="0" fontId="23" fillId="4" borderId="0" xfId="0" applyFont="1" applyFill="1" applyBorder="1" applyAlignment="1" applyProtection="1">
      <alignment horizontal="right" wrapText="1"/>
    </xf>
    <xf numFmtId="0" fontId="32" fillId="0" borderId="9" xfId="0" applyFont="1" applyFill="1" applyBorder="1" applyAlignment="1" applyProtection="1">
      <alignment horizontal="right" vertical="center" wrapText="1"/>
    </xf>
    <xf numFmtId="0" fontId="8" fillId="3" borderId="9" xfId="0" applyNumberFormat="1" applyFont="1" applyFill="1" applyBorder="1" applyAlignment="1" applyProtection="1">
      <alignment horizontal="center" vertical="center" wrapText="1"/>
      <protection locked="0"/>
    </xf>
    <xf numFmtId="4" fontId="52" fillId="11" borderId="5" xfId="0" applyNumberFormat="1" applyFont="1" applyFill="1" applyBorder="1" applyProtection="1"/>
    <xf numFmtId="4" fontId="52" fillId="7" borderId="5" xfId="0" applyNumberFormat="1" applyFont="1" applyFill="1" applyBorder="1" applyProtection="1"/>
    <xf numFmtId="0" fontId="52" fillId="13" borderId="5" xfId="2" applyFont="1" applyFill="1" applyBorder="1" applyProtection="1"/>
    <xf numFmtId="0" fontId="32" fillId="5" borderId="0" xfId="3" applyFont="1" applyFill="1" applyBorder="1" applyAlignment="1" applyProtection="1"/>
    <xf numFmtId="4" fontId="52" fillId="0" borderId="0" xfId="2" applyNumberFormat="1" applyFont="1" applyFill="1" applyProtection="1"/>
    <xf numFmtId="10" fontId="59" fillId="0" borderId="0" xfId="2" applyNumberFormat="1" applyFont="1" applyFill="1" applyProtection="1"/>
    <xf numFmtId="0" fontId="52" fillId="0" borderId="0" xfId="2" applyFont="1" applyFill="1" applyProtection="1"/>
    <xf numFmtId="0" fontId="52" fillId="0" borderId="0" xfId="2" applyFont="1" applyProtection="1"/>
    <xf numFmtId="4" fontId="52" fillId="0" borderId="5" xfId="2" applyNumberFormat="1" applyFont="1" applyBorder="1" applyProtection="1"/>
    <xf numFmtId="0" fontId="52" fillId="0" borderId="5" xfId="2" applyFont="1" applyBorder="1" applyProtection="1"/>
    <xf numFmtId="0" fontId="43" fillId="0" borderId="0" xfId="2" applyFont="1" applyProtection="1"/>
    <xf numFmtId="0" fontId="52" fillId="0" borderId="5" xfId="2" applyFont="1" applyFill="1" applyBorder="1" applyAlignment="1" applyProtection="1">
      <alignment horizontal="center" wrapText="1"/>
    </xf>
    <xf numFmtId="0" fontId="52" fillId="0" borderId="5" xfId="2" applyFont="1" applyBorder="1" applyAlignment="1" applyProtection="1">
      <alignment horizontal="center" wrapText="1"/>
    </xf>
    <xf numFmtId="4" fontId="43" fillId="11" borderId="5" xfId="2" applyNumberFormat="1" applyFont="1" applyFill="1" applyBorder="1" applyProtection="1"/>
    <xf numFmtId="3" fontId="52" fillId="11" borderId="5" xfId="2" applyNumberFormat="1" applyFont="1" applyFill="1" applyBorder="1" applyProtection="1"/>
    <xf numFmtId="3" fontId="52" fillId="11" borderId="5" xfId="0" applyNumberFormat="1" applyFont="1" applyFill="1" applyBorder="1" applyProtection="1"/>
    <xf numFmtId="4" fontId="52" fillId="0" borderId="0" xfId="2" applyNumberFormat="1" applyFont="1" applyProtection="1"/>
    <xf numFmtId="43" fontId="52" fillId="0" borderId="0" xfId="2" applyNumberFormat="1" applyFont="1" applyProtection="1"/>
    <xf numFmtId="4" fontId="43" fillId="7" borderId="5" xfId="2" applyNumberFormat="1" applyFont="1" applyFill="1" applyBorder="1" applyProtection="1"/>
    <xf numFmtId="0" fontId="52" fillId="7" borderId="0" xfId="2" applyFont="1" applyFill="1" applyProtection="1"/>
    <xf numFmtId="3" fontId="52" fillId="7" borderId="5" xfId="2" applyNumberFormat="1" applyFont="1" applyFill="1" applyBorder="1" applyProtection="1"/>
    <xf numFmtId="3" fontId="52" fillId="7" borderId="5" xfId="0" applyNumberFormat="1" applyFont="1" applyFill="1" applyBorder="1" applyProtection="1"/>
    <xf numFmtId="0" fontId="52" fillId="11" borderId="0" xfId="2" applyFont="1" applyFill="1" applyProtection="1"/>
    <xf numFmtId="0" fontId="52" fillId="11" borderId="5" xfId="2" applyNumberFormat="1" applyFont="1" applyFill="1" applyBorder="1" applyProtection="1"/>
    <xf numFmtId="0" fontId="52" fillId="7" borderId="5" xfId="2" applyNumberFormat="1" applyFont="1" applyFill="1" applyBorder="1" applyProtection="1"/>
    <xf numFmtId="10" fontId="18" fillId="13" borderId="5" xfId="5" applyNumberFormat="1" applyFont="1" applyFill="1" applyBorder="1" applyAlignment="1" applyProtection="1"/>
    <xf numFmtId="49" fontId="1" fillId="12" borderId="5" xfId="0" applyNumberFormat="1" applyFont="1" applyFill="1" applyBorder="1" applyAlignment="1" applyProtection="1">
      <alignment horizontal="center"/>
    </xf>
    <xf numFmtId="49" fontId="39" fillId="12" borderId="5" xfId="0" applyNumberFormat="1" applyFont="1" applyFill="1" applyBorder="1" applyAlignment="1" applyProtection="1">
      <alignment horizontal="center"/>
    </xf>
    <xf numFmtId="165" fontId="18" fillId="7" borderId="13" xfId="1" applyNumberFormat="1" applyFont="1" applyFill="1" applyBorder="1" applyAlignment="1" applyProtection="1"/>
    <xf numFmtId="165" fontId="18" fillId="7" borderId="5" xfId="1" applyNumberFormat="1" applyFont="1" applyFill="1" applyBorder="1" applyAlignment="1" applyProtection="1"/>
    <xf numFmtId="165" fontId="18" fillId="14" borderId="32" xfId="0" applyNumberFormat="1" applyFont="1" applyFill="1" applyBorder="1" applyAlignment="1" applyProtection="1">
      <alignment horizontal="center"/>
      <protection locked="0"/>
    </xf>
    <xf numFmtId="165" fontId="18" fillId="14" borderId="33" xfId="0" applyNumberFormat="1" applyFont="1" applyFill="1" applyBorder="1" applyAlignment="1" applyProtection="1">
      <alignment horizontal="center"/>
      <protection locked="0"/>
    </xf>
    <xf numFmtId="43" fontId="16" fillId="10" borderId="4" xfId="1" applyFont="1" applyFill="1" applyBorder="1" applyAlignment="1" applyProtection="1">
      <alignment horizontal="center"/>
    </xf>
    <xf numFmtId="165" fontId="13" fillId="10" borderId="5" xfId="1" applyNumberFormat="1" applyFont="1" applyFill="1" applyBorder="1" applyAlignment="1" applyProtection="1"/>
    <xf numFmtId="165" fontId="16" fillId="10" borderId="5" xfId="1" applyNumberFormat="1" applyFont="1" applyFill="1" applyBorder="1" applyAlignment="1" applyProtection="1"/>
    <xf numFmtId="165" fontId="3" fillId="10" borderId="13" xfId="1" applyNumberFormat="1" applyFont="1" applyFill="1" applyBorder="1" applyAlignment="1" applyProtection="1"/>
    <xf numFmtId="165" fontId="58" fillId="10" borderId="4" xfId="1" applyNumberFormat="1" applyFont="1" applyFill="1" applyBorder="1" applyAlignment="1" applyProtection="1"/>
    <xf numFmtId="165" fontId="57" fillId="9" borderId="9" xfId="1" applyNumberFormat="1" applyFont="1" applyFill="1" applyBorder="1" applyAlignment="1" applyProtection="1">
      <alignment horizontal="center"/>
    </xf>
    <xf numFmtId="165" fontId="3" fillId="4" borderId="5" xfId="1" applyNumberFormat="1" applyFont="1" applyFill="1" applyBorder="1" applyAlignment="1" applyProtection="1">
      <alignment horizontal="center"/>
    </xf>
    <xf numFmtId="43" fontId="13" fillId="2" borderId="0" xfId="1" applyFont="1" applyFill="1" applyAlignment="1" applyProtection="1">
      <alignment horizontal="right" vertical="top"/>
    </xf>
    <xf numFmtId="165" fontId="18" fillId="2" borderId="0" xfId="1" applyNumberFormat="1" applyFont="1" applyFill="1" applyProtection="1"/>
    <xf numFmtId="0" fontId="16" fillId="8" borderId="5" xfId="0" applyFont="1" applyFill="1" applyBorder="1" applyAlignment="1" applyProtection="1">
      <alignment horizontal="left" vertical="top"/>
      <protection locked="0"/>
    </xf>
    <xf numFmtId="166" fontId="16" fillId="8" borderId="5" xfId="6" applyNumberFormat="1" applyFont="1" applyFill="1" applyBorder="1" applyProtection="1">
      <protection locked="0"/>
    </xf>
    <xf numFmtId="0" fontId="0" fillId="0" borderId="0" xfId="0" applyProtection="1"/>
    <xf numFmtId="0" fontId="32" fillId="13" borderId="5" xfId="0" applyFont="1" applyFill="1" applyBorder="1" applyAlignment="1" applyProtection="1">
      <alignment horizontal="center" wrapText="1"/>
    </xf>
    <xf numFmtId="166" fontId="10" fillId="12" borderId="5" xfId="6" applyNumberFormat="1" applyFont="1" applyFill="1" applyBorder="1" applyProtection="1"/>
    <xf numFmtId="0" fontId="39" fillId="0" borderId="5" xfId="0" applyFont="1" applyFill="1" applyBorder="1" applyAlignment="1" applyProtection="1">
      <alignment horizontal="right" vertical="top"/>
    </xf>
    <xf numFmtId="166" fontId="39" fillId="7" borderId="5" xfId="6" applyNumberFormat="1" applyFont="1" applyFill="1" applyBorder="1" applyProtection="1"/>
    <xf numFmtId="166" fontId="39" fillId="12" borderId="5" xfId="6" applyNumberFormat="1" applyFont="1" applyFill="1" applyBorder="1" applyProtection="1"/>
    <xf numFmtId="0" fontId="0" fillId="12" borderId="0" xfId="0" applyFill="1" applyProtection="1"/>
    <xf numFmtId="0" fontId="3" fillId="0" borderId="0" xfId="0" applyFont="1" applyAlignment="1">
      <alignment horizontal="center" vertical="center"/>
    </xf>
    <xf numFmtId="0" fontId="3" fillId="0" borderId="0" xfId="0" applyFont="1" applyAlignment="1">
      <alignment horizontal="justify" vertical="center"/>
    </xf>
    <xf numFmtId="0" fontId="63" fillId="0" borderId="0" xfId="0" applyFont="1" applyAlignment="1">
      <alignment horizontal="left" vertical="center" indent="3"/>
    </xf>
    <xf numFmtId="0" fontId="63" fillId="0" borderId="0" xfId="0" applyFont="1" applyAlignment="1">
      <alignment horizontal="justify" vertical="center"/>
    </xf>
    <xf numFmtId="0" fontId="16" fillId="0" borderId="0" xfId="0" applyFont="1" applyAlignment="1">
      <alignment horizontal="justify" vertical="center"/>
    </xf>
    <xf numFmtId="0" fontId="3" fillId="0" borderId="0" xfId="0" applyFont="1" applyAlignment="1">
      <alignment vertical="center"/>
    </xf>
    <xf numFmtId="49" fontId="39" fillId="2" borderId="5" xfId="0" applyNumberFormat="1" applyFont="1" applyFill="1" applyBorder="1" applyAlignment="1" applyProtection="1">
      <alignment horizontal="center" wrapText="1"/>
    </xf>
    <xf numFmtId="165" fontId="18" fillId="12" borderId="5" xfId="1" applyNumberFormat="1" applyFont="1" applyFill="1" applyBorder="1" applyAlignment="1" applyProtection="1"/>
    <xf numFmtId="165" fontId="18" fillId="12" borderId="4" xfId="1" applyNumberFormat="1" applyFont="1" applyFill="1" applyBorder="1" applyAlignment="1" applyProtection="1"/>
    <xf numFmtId="0" fontId="16" fillId="0" borderId="0" xfId="0" applyFont="1"/>
    <xf numFmtId="0" fontId="65" fillId="0" borderId="0" xfId="0" applyFont="1" applyBorder="1" applyAlignment="1">
      <alignment horizontal="left" vertical="center" wrapText="1"/>
    </xf>
    <xf numFmtId="0" fontId="65" fillId="0" borderId="0" xfId="0" applyFont="1" applyBorder="1" applyAlignment="1">
      <alignment horizontal="justify" vertical="center"/>
    </xf>
    <xf numFmtId="0" fontId="66" fillId="0" borderId="0" xfId="0" applyFont="1" applyBorder="1" applyAlignment="1">
      <alignment horizontal="left" vertical="center" wrapText="1"/>
    </xf>
    <xf numFmtId="0" fontId="63" fillId="0" borderId="0" xfId="0" applyFont="1" applyAlignment="1">
      <alignment horizontal="center" vertical="center"/>
    </xf>
    <xf numFmtId="0" fontId="5" fillId="0" borderId="19" xfId="3" applyFont="1" applyBorder="1" applyAlignment="1" applyProtection="1">
      <alignment horizontal="center" wrapText="1"/>
    </xf>
    <xf numFmtId="0" fontId="22" fillId="2" borderId="0" xfId="3" applyFont="1" applyFill="1" applyAlignment="1" applyProtection="1">
      <alignment horizontal="left"/>
    </xf>
    <xf numFmtId="0" fontId="27" fillId="2" borderId="0" xfId="3" quotePrefix="1" applyFont="1" applyFill="1" applyAlignment="1" applyProtection="1">
      <alignment horizontal="center"/>
    </xf>
    <xf numFmtId="0" fontId="2" fillId="5" borderId="0" xfId="0" applyFont="1" applyFill="1" applyProtection="1">
      <protection locked="0"/>
    </xf>
    <xf numFmtId="0" fontId="2" fillId="0" borderId="0" xfId="0" applyFont="1" applyProtection="1">
      <protection locked="0"/>
    </xf>
    <xf numFmtId="0" fontId="4" fillId="5" borderId="0" xfId="0" applyFont="1" applyFill="1" applyAlignment="1" applyProtection="1">
      <alignment horizontal="right" vertical="top"/>
      <protection locked="0"/>
    </xf>
    <xf numFmtId="0" fontId="33" fillId="5" borderId="0" xfId="0" applyFont="1" applyFill="1" applyBorder="1" applyAlignment="1" applyProtection="1">
      <protection locked="0"/>
    </xf>
    <xf numFmtId="0" fontId="1" fillId="5" borderId="0" xfId="0" applyFont="1" applyFill="1" applyBorder="1" applyAlignment="1" applyProtection="1">
      <protection locked="0"/>
    </xf>
    <xf numFmtId="49" fontId="24" fillId="5" borderId="0" xfId="0" applyNumberFormat="1" applyFont="1" applyFill="1" applyBorder="1" applyAlignment="1" applyProtection="1">
      <protection locked="0"/>
    </xf>
    <xf numFmtId="0" fontId="2" fillId="5" borderId="0" xfId="0" applyFont="1" applyFill="1" applyAlignment="1" applyProtection="1">
      <alignment horizontal="centerContinuous"/>
      <protection locked="0"/>
    </xf>
    <xf numFmtId="0" fontId="6" fillId="5" borderId="0" xfId="0" applyNumberFormat="1" applyFont="1" applyFill="1" applyBorder="1" applyAlignment="1" applyProtection="1">
      <alignment horizontal="center"/>
      <protection locked="0"/>
    </xf>
    <xf numFmtId="0" fontId="8" fillId="2" borderId="0" xfId="0" applyFont="1" applyFill="1" applyBorder="1" applyAlignment="1" applyProtection="1">
      <alignment horizontal="right"/>
      <protection locked="0"/>
    </xf>
    <xf numFmtId="0" fontId="7" fillId="5" borderId="0" xfId="0" applyFont="1" applyFill="1" applyBorder="1" applyAlignment="1" applyProtection="1">
      <alignment horizontal="center" vertical="top"/>
      <protection locked="0"/>
    </xf>
    <xf numFmtId="164" fontId="6" fillId="5" borderId="0" xfId="0" applyNumberFormat="1" applyFont="1" applyFill="1" applyBorder="1" applyAlignment="1" applyProtection="1">
      <alignment horizontal="center"/>
      <protection locked="0"/>
    </xf>
    <xf numFmtId="14" fontId="10" fillId="5" borderId="0" xfId="0" applyNumberFormat="1" applyFont="1" applyFill="1" applyBorder="1" applyAlignment="1" applyProtection="1">
      <alignment horizontal="left"/>
      <protection locked="0"/>
    </xf>
    <xf numFmtId="0" fontId="9" fillId="2" borderId="0" xfId="0" applyFont="1" applyFill="1" applyBorder="1" applyAlignment="1" applyProtection="1">
      <alignment horizontal="right"/>
      <protection locked="0"/>
    </xf>
    <xf numFmtId="49" fontId="39" fillId="5" borderId="0" xfId="0" applyNumberFormat="1" applyFont="1" applyFill="1" applyBorder="1" applyAlignment="1" applyProtection="1">
      <alignment horizontal="center"/>
      <protection locked="0"/>
    </xf>
    <xf numFmtId="0" fontId="4" fillId="5" borderId="0" xfId="0" applyFont="1" applyFill="1" applyBorder="1" applyAlignment="1" applyProtection="1">
      <alignment horizontal="right"/>
      <protection locked="0"/>
    </xf>
    <xf numFmtId="0" fontId="0" fillId="5" borderId="0" xfId="0" applyFill="1" applyBorder="1" applyProtection="1">
      <protection locked="0"/>
    </xf>
    <xf numFmtId="0" fontId="12" fillId="2" borderId="0" xfId="0" applyFont="1" applyFill="1" applyBorder="1" applyAlignment="1" applyProtection="1">
      <alignment horizontal="left" wrapText="1"/>
      <protection locked="0"/>
    </xf>
    <xf numFmtId="0" fontId="8" fillId="5" borderId="0" xfId="0" applyNumberFormat="1" applyFont="1" applyFill="1" applyBorder="1" applyAlignment="1" applyProtection="1">
      <alignment horizontal="center" vertical="center" wrapText="1"/>
      <protection locked="0"/>
    </xf>
    <xf numFmtId="0" fontId="50" fillId="5" borderId="0" xfId="0" applyFont="1" applyFill="1" applyBorder="1" applyAlignment="1" applyProtection="1">
      <alignment horizontal="left"/>
      <protection locked="0"/>
    </xf>
    <xf numFmtId="0" fontId="12" fillId="2" borderId="0" xfId="0" applyFont="1" applyFill="1" applyBorder="1" applyAlignment="1" applyProtection="1">
      <alignment horizontal="right" wrapText="1"/>
      <protection locked="0"/>
    </xf>
    <xf numFmtId="49" fontId="13" fillId="2" borderId="4" xfId="0" applyNumberFormat="1" applyFont="1" applyFill="1" applyBorder="1" applyAlignment="1" applyProtection="1">
      <alignment horizontal="center" wrapText="1"/>
      <protection locked="0"/>
    </xf>
    <xf numFmtId="49" fontId="13" fillId="5" borderId="0" xfId="0" applyNumberFormat="1" applyFont="1" applyFill="1" applyBorder="1" applyAlignment="1" applyProtection="1">
      <alignment horizontal="center" wrapText="1"/>
      <protection locked="0"/>
    </xf>
    <xf numFmtId="0" fontId="15" fillId="2" borderId="2" xfId="0" applyFont="1" applyFill="1" applyBorder="1" applyAlignment="1" applyProtection="1">
      <alignment horizontal="center"/>
      <protection locked="0"/>
    </xf>
    <xf numFmtId="165" fontId="32" fillId="5" borderId="0" xfId="1" applyNumberFormat="1" applyFont="1" applyFill="1" applyBorder="1" applyAlignment="1" applyProtection="1">
      <protection locked="0"/>
    </xf>
    <xf numFmtId="0" fontId="46" fillId="5" borderId="0" xfId="0" applyFont="1" applyFill="1" applyProtection="1">
      <protection locked="0"/>
    </xf>
    <xf numFmtId="0" fontId="17" fillId="2" borderId="0" xfId="0" applyFont="1" applyFill="1" applyBorder="1" applyAlignment="1" applyProtection="1">
      <protection locked="0"/>
    </xf>
    <xf numFmtId="165" fontId="18" fillId="5" borderId="0" xfId="1" applyNumberFormat="1" applyFont="1" applyFill="1" applyBorder="1" applyAlignment="1" applyProtection="1">
      <alignment horizontal="center"/>
      <protection locked="0"/>
    </xf>
    <xf numFmtId="0" fontId="13" fillId="2" borderId="0" xfId="0" applyFont="1" applyFill="1" applyBorder="1" applyProtection="1">
      <protection locked="0"/>
    </xf>
    <xf numFmtId="165" fontId="18" fillId="5" borderId="0" xfId="1" applyNumberFormat="1" applyFont="1" applyFill="1" applyBorder="1" applyAlignment="1" applyProtection="1">
      <protection locked="0"/>
    </xf>
    <xf numFmtId="165" fontId="18" fillId="5" borderId="0" xfId="0" applyNumberFormat="1" applyFont="1" applyFill="1" applyBorder="1" applyProtection="1">
      <protection locked="0"/>
    </xf>
    <xf numFmtId="0" fontId="13" fillId="2" borderId="7" xfId="0" applyFont="1" applyFill="1" applyBorder="1" applyProtection="1">
      <protection locked="0"/>
    </xf>
    <xf numFmtId="0" fontId="18" fillId="5" borderId="0" xfId="0" applyFont="1" applyFill="1" applyProtection="1">
      <protection locked="0"/>
    </xf>
    <xf numFmtId="0" fontId="19" fillId="2" borderId="7" xfId="0" applyFont="1" applyFill="1" applyBorder="1" applyProtection="1">
      <protection locked="0"/>
    </xf>
    <xf numFmtId="165" fontId="18" fillId="5" borderId="0" xfId="0" applyNumberFormat="1" applyFont="1" applyFill="1" applyBorder="1" applyAlignment="1" applyProtection="1">
      <alignment horizontal="center"/>
      <protection locked="0"/>
    </xf>
    <xf numFmtId="10" fontId="18" fillId="5" borderId="0" xfId="5" applyNumberFormat="1" applyFont="1" applyFill="1" applyBorder="1" applyAlignment="1" applyProtection="1">
      <protection locked="0"/>
    </xf>
    <xf numFmtId="0" fontId="32" fillId="5" borderId="0" xfId="0" applyFont="1" applyFill="1" applyProtection="1">
      <protection locked="0"/>
    </xf>
    <xf numFmtId="0" fontId="21" fillId="2" borderId="7" xfId="0" applyFont="1" applyFill="1" applyBorder="1" applyAlignment="1" applyProtection="1">
      <alignment horizontal="center" vertical="center" wrapText="1"/>
      <protection locked="0"/>
    </xf>
    <xf numFmtId="165" fontId="32" fillId="5" borderId="0" xfId="1" applyNumberFormat="1" applyFont="1" applyFill="1" applyBorder="1" applyAlignment="1" applyProtection="1">
      <alignment horizontal="center"/>
      <protection locked="0"/>
    </xf>
    <xf numFmtId="43" fontId="5" fillId="5" borderId="0" xfId="1" applyFont="1" applyFill="1" applyBorder="1" applyAlignment="1" applyProtection="1">
      <alignment horizontal="center"/>
      <protection locked="0"/>
    </xf>
    <xf numFmtId="0" fontId="0" fillId="5" borderId="0" xfId="0" applyFill="1" applyProtection="1">
      <protection locked="0"/>
    </xf>
    <xf numFmtId="0" fontId="22" fillId="0" borderId="7" xfId="0" applyFont="1" applyFill="1" applyBorder="1" applyAlignment="1" applyProtection="1">
      <alignment horizontal="center" wrapText="1"/>
      <protection locked="0"/>
    </xf>
    <xf numFmtId="0" fontId="23" fillId="2" borderId="0" xfId="0" applyFont="1" applyFill="1" applyBorder="1" applyAlignment="1" applyProtection="1">
      <alignment horizontal="right" wrapText="1"/>
      <protection locked="0"/>
    </xf>
    <xf numFmtId="43" fontId="5" fillId="5" borderId="0" xfId="1" applyFont="1" applyFill="1" applyBorder="1" applyAlignment="1" applyProtection="1">
      <protection locked="0"/>
    </xf>
    <xf numFmtId="0" fontId="2" fillId="5" borderId="0" xfId="0" applyFont="1" applyFill="1" applyBorder="1" applyProtection="1">
      <protection locked="0"/>
    </xf>
    <xf numFmtId="165" fontId="58" fillId="5" borderId="0" xfId="1" applyNumberFormat="1" applyFont="1" applyFill="1" applyBorder="1" applyAlignment="1" applyProtection="1">
      <protection locked="0"/>
    </xf>
    <xf numFmtId="0" fontId="25" fillId="2" borderId="0" xfId="0" applyFont="1" applyFill="1" applyBorder="1" applyAlignment="1" applyProtection="1">
      <alignment horizontal="center" wrapText="1"/>
      <protection locked="0"/>
    </xf>
    <xf numFmtId="165" fontId="58" fillId="5" borderId="0" xfId="1" applyNumberFormat="1" applyFont="1" applyFill="1" applyBorder="1" applyAlignment="1" applyProtection="1">
      <alignment horizontal="center"/>
      <protection locked="0"/>
    </xf>
    <xf numFmtId="43" fontId="13" fillId="5" borderId="0" xfId="1" applyFont="1" applyFill="1" applyBorder="1" applyAlignment="1" applyProtection="1">
      <protection locked="0"/>
    </xf>
    <xf numFmtId="0" fontId="5" fillId="2" borderId="7" xfId="0" applyFont="1" applyFill="1" applyBorder="1" applyAlignment="1" applyProtection="1">
      <alignment horizontal="center" wrapText="1"/>
      <protection locked="0"/>
    </xf>
    <xf numFmtId="0" fontId="5" fillId="2" borderId="0" xfId="0" applyFont="1" applyFill="1" applyBorder="1" applyAlignment="1" applyProtection="1">
      <alignment horizontal="center" wrapText="1"/>
      <protection locked="0"/>
    </xf>
    <xf numFmtId="0" fontId="2" fillId="2" borderId="0" xfId="0" applyFont="1" applyFill="1" applyProtection="1">
      <protection locked="0"/>
    </xf>
    <xf numFmtId="0" fontId="13" fillId="2" borderId="0" xfId="0" applyFont="1" applyFill="1" applyProtection="1">
      <protection locked="0"/>
    </xf>
    <xf numFmtId="3" fontId="13" fillId="5" borderId="0" xfId="0" applyNumberFormat="1" applyFont="1" applyFill="1" applyBorder="1" applyProtection="1">
      <protection locked="0"/>
    </xf>
    <xf numFmtId="0" fontId="26" fillId="5" borderId="0" xfId="0" applyFont="1" applyFill="1" applyBorder="1" applyProtection="1">
      <protection locked="0"/>
    </xf>
    <xf numFmtId="0" fontId="13" fillId="5" borderId="0" xfId="0" applyFont="1" applyFill="1" applyBorder="1" applyProtection="1">
      <protection locked="0"/>
    </xf>
    <xf numFmtId="0" fontId="14" fillId="2" borderId="0" xfId="0" applyFont="1" applyFill="1" applyProtection="1">
      <protection locked="0"/>
    </xf>
    <xf numFmtId="43" fontId="13" fillId="2" borderId="0" xfId="1" applyFont="1" applyFill="1" applyBorder="1" applyAlignment="1" applyProtection="1">
      <protection locked="0"/>
    </xf>
    <xf numFmtId="3" fontId="13" fillId="2" borderId="0" xfId="0" applyNumberFormat="1" applyFont="1" applyFill="1" applyBorder="1" applyProtection="1">
      <protection locked="0"/>
    </xf>
    <xf numFmtId="3" fontId="13" fillId="2" borderId="0" xfId="0" applyNumberFormat="1" applyFont="1" applyFill="1" applyProtection="1">
      <protection locked="0"/>
    </xf>
    <xf numFmtId="0" fontId="13" fillId="5" borderId="0" xfId="0" applyFont="1" applyFill="1" applyProtection="1">
      <protection locked="0"/>
    </xf>
    <xf numFmtId="0" fontId="45" fillId="2" borderId="0" xfId="0" applyFont="1" applyFill="1" applyProtection="1">
      <protection locked="0"/>
    </xf>
    <xf numFmtId="0" fontId="45" fillId="2" borderId="0" xfId="0" applyFont="1" applyFill="1" applyBorder="1" applyProtection="1">
      <protection locked="0"/>
    </xf>
    <xf numFmtId="0" fontId="42" fillId="2" borderId="4" xfId="0" applyFont="1" applyFill="1" applyBorder="1" applyProtection="1">
      <protection locked="0"/>
    </xf>
    <xf numFmtId="0" fontId="42" fillId="2" borderId="0" xfId="0" applyFont="1" applyFill="1" applyBorder="1" applyProtection="1">
      <protection locked="0"/>
    </xf>
    <xf numFmtId="3" fontId="56" fillId="5" borderId="5" xfId="0" applyNumberFormat="1" applyFont="1" applyFill="1" applyBorder="1" applyAlignment="1" applyProtection="1">
      <alignment horizontal="center" vertical="center" wrapText="1"/>
      <protection locked="0"/>
    </xf>
    <xf numFmtId="0" fontId="42" fillId="0" borderId="4" xfId="0" applyFont="1" applyBorder="1" applyProtection="1">
      <protection locked="0"/>
    </xf>
    <xf numFmtId="3" fontId="38" fillId="2" borderId="0" xfId="0" applyNumberFormat="1" applyFont="1" applyFill="1" applyProtection="1">
      <protection locked="0"/>
    </xf>
    <xf numFmtId="3" fontId="55" fillId="5" borderId="5" xfId="0" applyNumberFormat="1" applyFont="1" applyFill="1" applyBorder="1" applyAlignment="1" applyProtection="1">
      <alignment horizontal="center" vertical="center" wrapText="1"/>
      <protection locked="0"/>
    </xf>
    <xf numFmtId="0" fontId="42" fillId="2" borderId="9" xfId="0" applyFont="1" applyFill="1" applyBorder="1" applyProtection="1">
      <protection locked="0"/>
    </xf>
    <xf numFmtId="3" fontId="55" fillId="5" borderId="0" xfId="0" applyNumberFormat="1" applyFont="1" applyFill="1" applyBorder="1" applyAlignment="1" applyProtection="1">
      <alignment horizontal="center" vertical="center" wrapText="1"/>
      <protection locked="0"/>
    </xf>
    <xf numFmtId="0" fontId="42" fillId="5" borderId="0" xfId="0" applyFont="1" applyFill="1" applyBorder="1" applyProtection="1">
      <protection locked="0"/>
    </xf>
    <xf numFmtId="0" fontId="38" fillId="5" borderId="0" xfId="0" applyFont="1" applyFill="1" applyBorder="1" applyProtection="1">
      <protection locked="0"/>
    </xf>
    <xf numFmtId="0" fontId="42" fillId="5" borderId="0" xfId="0" applyFont="1" applyFill="1" applyBorder="1" applyAlignment="1" applyProtection="1">
      <alignment horizontal="right"/>
      <protection locked="0"/>
    </xf>
    <xf numFmtId="165" fontId="42" fillId="5" borderId="0" xfId="1" applyNumberFormat="1" applyFont="1" applyFill="1" applyBorder="1" applyProtection="1">
      <protection locked="0"/>
    </xf>
    <xf numFmtId="0" fontId="55" fillId="5" borderId="0" xfId="0" applyFont="1" applyFill="1" applyBorder="1" applyAlignment="1" applyProtection="1">
      <alignment horizontal="center" vertical="top"/>
      <protection locked="0"/>
    </xf>
    <xf numFmtId="0" fontId="53" fillId="5" borderId="0" xfId="0" applyFont="1" applyFill="1" applyBorder="1" applyAlignment="1" applyProtection="1">
      <alignment horizontal="center" vertical="top" wrapText="1"/>
      <protection locked="0"/>
    </xf>
    <xf numFmtId="167" fontId="53" fillId="5" borderId="0" xfId="0" applyNumberFormat="1" applyFont="1" applyFill="1" applyBorder="1" applyAlignment="1" applyProtection="1">
      <alignment horizontal="center" vertical="top" wrapText="1"/>
      <protection locked="0"/>
    </xf>
    <xf numFmtId="0" fontId="55" fillId="5" borderId="0" xfId="0" applyFont="1" applyFill="1" applyBorder="1" applyAlignment="1" applyProtection="1">
      <alignment horizontal="center"/>
      <protection locked="0"/>
    </xf>
    <xf numFmtId="0" fontId="55" fillId="5" borderId="0" xfId="0" applyFont="1" applyFill="1" applyBorder="1" applyAlignment="1" applyProtection="1">
      <alignment horizontal="center" vertical="center" wrapText="1"/>
      <protection locked="0"/>
    </xf>
    <xf numFmtId="0" fontId="53" fillId="5" borderId="0" xfId="0" applyFont="1" applyFill="1" applyBorder="1" applyAlignment="1" applyProtection="1">
      <alignment horizontal="center" vertical="center" wrapText="1"/>
      <protection locked="0"/>
    </xf>
    <xf numFmtId="167" fontId="53" fillId="5" borderId="0" xfId="0" applyNumberFormat="1" applyFont="1" applyFill="1" applyBorder="1" applyAlignment="1" applyProtection="1">
      <alignment horizontal="center" vertical="center" wrapText="1"/>
      <protection locked="0"/>
    </xf>
    <xf numFmtId="0" fontId="55" fillId="5" borderId="0" xfId="0" applyFont="1" applyFill="1" applyBorder="1" applyAlignment="1" applyProtection="1">
      <alignment horizontal="center" vertical="center"/>
      <protection locked="0"/>
    </xf>
    <xf numFmtId="0" fontId="55" fillId="5" borderId="0" xfId="0" applyFont="1" applyFill="1" applyBorder="1" applyAlignment="1" applyProtection="1">
      <alignment vertical="center" wrapText="1"/>
      <protection locked="0"/>
    </xf>
    <xf numFmtId="165" fontId="18" fillId="12" borderId="13" xfId="1" applyNumberFormat="1" applyFont="1" applyFill="1" applyBorder="1" applyAlignment="1" applyProtection="1"/>
    <xf numFmtId="0" fontId="49" fillId="2" borderId="0" xfId="3" quotePrefix="1" applyFont="1" applyFill="1" applyAlignment="1" applyProtection="1">
      <protection locked="0"/>
    </xf>
    <xf numFmtId="0" fontId="2" fillId="5" borderId="0" xfId="3" applyFont="1" applyFill="1" applyProtection="1">
      <protection locked="0"/>
    </xf>
    <xf numFmtId="0" fontId="2" fillId="0" borderId="0" xfId="3" applyFont="1" applyProtection="1">
      <protection locked="0"/>
    </xf>
    <xf numFmtId="0" fontId="27" fillId="2" borderId="0" xfId="3" quotePrefix="1" applyFont="1" applyFill="1" applyAlignment="1" applyProtection="1">
      <protection locked="0"/>
    </xf>
    <xf numFmtId="0" fontId="27" fillId="5" borderId="0" xfId="3" applyFont="1" applyFill="1" applyAlignment="1" applyProtection="1">
      <alignment horizontal="left"/>
      <protection locked="0"/>
    </xf>
    <xf numFmtId="0" fontId="36" fillId="5" borderId="0" xfId="3" applyFont="1" applyFill="1" applyBorder="1" applyAlignment="1" applyProtection="1">
      <protection locked="0"/>
    </xf>
    <xf numFmtId="0" fontId="5" fillId="5" borderId="0" xfId="3" applyFont="1" applyFill="1" applyBorder="1" applyAlignment="1" applyProtection="1">
      <alignment horizontal="center"/>
      <protection locked="0"/>
    </xf>
    <xf numFmtId="0" fontId="13" fillId="5" borderId="0" xfId="3" applyFont="1" applyFill="1" applyBorder="1" applyAlignment="1" applyProtection="1">
      <alignment horizontal="center"/>
      <protection locked="0"/>
    </xf>
    <xf numFmtId="0" fontId="61" fillId="5" borderId="0" xfId="3" applyFont="1" applyFill="1" applyProtection="1">
      <protection locked="0"/>
    </xf>
    <xf numFmtId="0" fontId="9" fillId="5" borderId="0" xfId="3" applyFont="1" applyFill="1" applyBorder="1" applyAlignment="1" applyProtection="1">
      <protection locked="0"/>
    </xf>
    <xf numFmtId="0" fontId="6" fillId="5" borderId="0" xfId="3" applyFont="1" applyFill="1" applyBorder="1" applyAlignment="1" applyProtection="1">
      <alignment horizontal="left"/>
      <protection locked="0"/>
    </xf>
    <xf numFmtId="0" fontId="20" fillId="5" borderId="0" xfId="3" applyFont="1" applyFill="1" applyProtection="1">
      <protection locked="0"/>
    </xf>
    <xf numFmtId="0" fontId="13" fillId="2" borderId="0" xfId="3" applyFont="1" applyFill="1" applyBorder="1" applyAlignment="1" applyProtection="1">
      <alignment horizontal="center"/>
      <protection locked="0"/>
    </xf>
    <xf numFmtId="0" fontId="37" fillId="5" borderId="0" xfId="3" applyFont="1" applyFill="1" applyBorder="1" applyAlignment="1" applyProtection="1">
      <protection locked="0"/>
    </xf>
    <xf numFmtId="0" fontId="11" fillId="5" borderId="0" xfId="3" applyFont="1" applyFill="1" applyBorder="1" applyAlignment="1" applyProtection="1">
      <alignment horizontal="right"/>
      <protection locked="0"/>
    </xf>
    <xf numFmtId="0" fontId="11" fillId="2" borderId="0" xfId="3" applyFont="1" applyFill="1" applyBorder="1" applyAlignment="1" applyProtection="1">
      <alignment horizontal="right"/>
      <protection locked="0"/>
    </xf>
    <xf numFmtId="0" fontId="42" fillId="2" borderId="0" xfId="3" applyFont="1" applyFill="1" applyProtection="1">
      <protection locked="0"/>
    </xf>
    <xf numFmtId="0" fontId="2" fillId="2" borderId="0" xfId="3" applyFont="1" applyFill="1" applyProtection="1">
      <protection locked="0"/>
    </xf>
    <xf numFmtId="0" fontId="2" fillId="5" borderId="0" xfId="3" applyFont="1" applyFill="1" applyBorder="1" applyProtection="1">
      <protection locked="0"/>
    </xf>
    <xf numFmtId="0" fontId="2" fillId="0" borderId="0" xfId="3" applyFont="1" applyFill="1" applyBorder="1" applyProtection="1">
      <protection locked="0"/>
    </xf>
    <xf numFmtId="0" fontId="53" fillId="5" borderId="0" xfId="0" applyFont="1" applyFill="1" applyBorder="1" applyAlignment="1" applyProtection="1">
      <alignment horizontal="center" vertical="center" wrapText="1"/>
      <protection locked="0"/>
    </xf>
    <xf numFmtId="167" fontId="53" fillId="5" borderId="0" xfId="0" applyNumberFormat="1" applyFont="1" applyFill="1" applyBorder="1" applyAlignment="1" applyProtection="1">
      <alignment horizontal="center" vertical="center" wrapText="1"/>
      <protection locked="0"/>
    </xf>
    <xf numFmtId="49" fontId="34" fillId="6" borderId="16" xfId="0" applyNumberFormat="1" applyFont="1" applyFill="1" applyBorder="1" applyAlignment="1" applyProtection="1">
      <alignment horizontal="left"/>
      <protection locked="0"/>
    </xf>
    <xf numFmtId="0" fontId="31" fillId="6" borderId="1" xfId="0" applyNumberFormat="1" applyFont="1" applyFill="1" applyBorder="1" applyAlignment="1" applyProtection="1">
      <alignment horizontal="center" wrapText="1"/>
      <protection locked="0"/>
    </xf>
    <xf numFmtId="49" fontId="24" fillId="2" borderId="0" xfId="0" applyNumberFormat="1" applyFont="1" applyFill="1" applyBorder="1" applyAlignment="1" applyProtection="1">
      <alignment horizontal="center"/>
    </xf>
    <xf numFmtId="167" fontId="54" fillId="5" borderId="5" xfId="0" applyNumberFormat="1" applyFont="1" applyFill="1" applyBorder="1" applyAlignment="1" applyProtection="1">
      <alignment horizontal="center" vertical="center" wrapText="1"/>
      <protection locked="0"/>
    </xf>
    <xf numFmtId="0" fontId="33" fillId="2" borderId="0" xfId="0" applyFont="1" applyFill="1" applyBorder="1" applyAlignment="1" applyProtection="1">
      <alignment horizontal="center"/>
    </xf>
    <xf numFmtId="0" fontId="54" fillId="5" borderId="0" xfId="0" applyFont="1" applyFill="1" applyBorder="1" applyAlignment="1" applyProtection="1">
      <alignment horizontal="center" vertical="center" wrapText="1"/>
      <protection locked="0"/>
    </xf>
    <xf numFmtId="0" fontId="54" fillId="5" borderId="5" xfId="0" applyFont="1" applyFill="1" applyBorder="1" applyAlignment="1" applyProtection="1">
      <alignment horizontal="center" vertical="center" wrapText="1"/>
      <protection locked="0"/>
    </xf>
    <xf numFmtId="0" fontId="60" fillId="5" borderId="0" xfId="0" applyFont="1" applyFill="1" applyAlignment="1" applyProtection="1">
      <alignment horizontal="center"/>
    </xf>
    <xf numFmtId="0" fontId="39" fillId="7" borderId="7" xfId="0" applyFont="1" applyFill="1" applyBorder="1" applyAlignment="1" applyProtection="1">
      <alignment horizontal="center" vertical="center" textRotation="90"/>
    </xf>
    <xf numFmtId="49" fontId="1" fillId="7" borderId="5" xfId="0" applyNumberFormat="1" applyFont="1" applyFill="1" applyBorder="1" applyAlignment="1" applyProtection="1">
      <alignment horizontal="center"/>
    </xf>
    <xf numFmtId="0" fontId="1" fillId="7" borderId="5" xfId="0" applyNumberFormat="1" applyFont="1" applyFill="1" applyBorder="1" applyAlignment="1" applyProtection="1">
      <alignment horizontal="center"/>
    </xf>
    <xf numFmtId="0" fontId="39" fillId="7" borderId="12" xfId="0" applyFont="1" applyFill="1" applyBorder="1" applyAlignment="1" applyProtection="1">
      <alignment horizontal="center" vertical="center" textRotation="90"/>
    </xf>
    <xf numFmtId="0" fontId="16" fillId="7" borderId="3" xfId="0" applyNumberFormat="1" applyFont="1" applyFill="1" applyBorder="1" applyAlignment="1" applyProtection="1">
      <alignment horizontal="center" vertical="center" wrapText="1"/>
    </xf>
    <xf numFmtId="0" fontId="16" fillId="7" borderId="17" xfId="0" applyNumberFormat="1" applyFont="1" applyFill="1" applyBorder="1" applyAlignment="1" applyProtection="1">
      <alignment horizontal="center" vertical="center" wrapText="1"/>
    </xf>
    <xf numFmtId="0" fontId="51" fillId="5" borderId="23" xfId="3" applyFont="1" applyFill="1" applyBorder="1" applyAlignment="1" applyProtection="1">
      <alignment horizontal="right"/>
    </xf>
    <xf numFmtId="0" fontId="51" fillId="5" borderId="24" xfId="3" applyFont="1" applyFill="1" applyBorder="1" applyAlignment="1" applyProtection="1">
      <alignment horizontal="right"/>
    </xf>
    <xf numFmtId="0" fontId="5" fillId="0" borderId="19" xfId="3" applyFont="1" applyBorder="1" applyAlignment="1" applyProtection="1">
      <alignment horizontal="center" wrapText="1"/>
    </xf>
    <xf numFmtId="0" fontId="5" fillId="0" borderId="28" xfId="3" applyFont="1" applyBorder="1" applyAlignment="1" applyProtection="1">
      <alignment horizontal="center" wrapText="1"/>
    </xf>
    <xf numFmtId="0" fontId="18" fillId="14" borderId="34" xfId="0" applyFont="1" applyFill="1" applyBorder="1" applyAlignment="1" applyProtection="1">
      <alignment horizontal="left"/>
      <protection locked="0"/>
    </xf>
    <xf numFmtId="0" fontId="13" fillId="0" borderId="35" xfId="0" applyFont="1" applyBorder="1" applyProtection="1">
      <protection locked="0"/>
    </xf>
    <xf numFmtId="0" fontId="18" fillId="14" borderId="5" xfId="0" applyFont="1" applyFill="1" applyBorder="1" applyAlignment="1" applyProtection="1">
      <alignment horizontal="left"/>
      <protection locked="0"/>
    </xf>
    <xf numFmtId="0" fontId="13" fillId="0" borderId="5" xfId="0" applyFont="1" applyBorder="1" applyProtection="1">
      <protection locked="0"/>
    </xf>
    <xf numFmtId="0" fontId="22" fillId="2" borderId="0" xfId="3" applyFont="1" applyFill="1" applyAlignment="1" applyProtection="1">
      <alignment horizontal="left"/>
    </xf>
    <xf numFmtId="3" fontId="29" fillId="7" borderId="5" xfId="3" applyNumberFormat="1" applyFont="1" applyFill="1" applyBorder="1" applyAlignment="1" applyProtection="1">
      <alignment horizontal="center" wrapText="1"/>
    </xf>
    <xf numFmtId="0" fontId="29" fillId="7" borderId="5" xfId="3" applyFont="1" applyFill="1" applyBorder="1" applyAlignment="1" applyProtection="1">
      <alignment horizontal="center" wrapText="1"/>
    </xf>
    <xf numFmtId="0" fontId="31" fillId="7" borderId="5" xfId="0" applyNumberFormat="1" applyFont="1" applyFill="1" applyBorder="1" applyAlignment="1" applyProtection="1">
      <alignment horizontal="center" wrapText="1"/>
    </xf>
    <xf numFmtId="0" fontId="27" fillId="2" borderId="0" xfId="3" quotePrefix="1" applyFont="1" applyFill="1" applyAlignment="1" applyProtection="1">
      <alignment horizontal="center"/>
    </xf>
    <xf numFmtId="3" fontId="29" fillId="7" borderId="3" xfId="3" applyNumberFormat="1" applyFont="1" applyFill="1" applyBorder="1" applyAlignment="1" applyProtection="1">
      <alignment horizontal="center"/>
    </xf>
    <xf numFmtId="3" fontId="29" fillId="7" borderId="16" xfId="3" applyNumberFormat="1" applyFont="1" applyFill="1" applyBorder="1" applyAlignment="1" applyProtection="1">
      <alignment horizontal="center"/>
    </xf>
    <xf numFmtId="3" fontId="29" fillId="7" borderId="17" xfId="3" applyNumberFormat="1" applyFont="1" applyFill="1" applyBorder="1" applyAlignment="1" applyProtection="1">
      <alignment horizontal="center"/>
    </xf>
    <xf numFmtId="0" fontId="51" fillId="5" borderId="21" xfId="3" applyFont="1" applyFill="1" applyBorder="1" applyAlignment="1" applyProtection="1">
      <alignment horizontal="right"/>
    </xf>
    <xf numFmtId="0" fontId="51" fillId="5" borderId="22" xfId="3" applyFont="1" applyFill="1" applyBorder="1" applyAlignment="1" applyProtection="1">
      <alignment horizontal="right"/>
    </xf>
  </cellXfs>
  <cellStyles count="9">
    <cellStyle name="Comma" xfId="1" builtinId="3"/>
    <cellStyle name="Comma 2" xfId="4"/>
    <cellStyle name="Comma 5" xfId="7"/>
    <cellStyle name="Currency" xfId="6" builtinId="4"/>
    <cellStyle name="Currency 2" xfId="8"/>
    <cellStyle name="Normal" xfId="0" builtinId="0"/>
    <cellStyle name="Normal 2" xfId="2"/>
    <cellStyle name="Normal_Exhibit B - FY 1011" xfId="3"/>
    <cellStyle name="Percent" xfId="5" builtinId="5"/>
  </cellStyles>
  <dxfs count="10">
    <dxf>
      <fill>
        <patternFill>
          <bgColor rgb="FFFF0000"/>
        </patternFill>
      </fill>
    </dxf>
    <dxf>
      <fill>
        <patternFill>
          <bgColor rgb="FFFF0000"/>
        </patternFill>
      </fill>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ill>
        <patternFill>
          <bgColor rgb="FFFF0000"/>
        </patternFill>
      </fill>
    </dxf>
    <dxf>
      <fill>
        <patternFill>
          <bgColor rgb="FFFF0000"/>
        </patternFill>
      </fill>
    </dxf>
  </dxfs>
  <tableStyles count="0" defaultTableStyle="TableStyleMedium2" defaultPivotStyle="PivotStyleLight16"/>
  <colors>
    <mruColors>
      <color rgb="FFFFFFC5"/>
      <color rgb="FFDCE6F1"/>
      <color rgb="FFFFFFCC"/>
      <color rgb="FFFFFF99"/>
      <color rgb="FF99CCFF"/>
      <color rgb="FFCCECFF"/>
      <color rgb="FFCCFF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TEMP\22Outpatient%20Form%2002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atrice\1Prop%2036\Cost%20Allocation%20Workbooks\04-05\ODF-DCH%20Cost%20Allocation%20Workbook%2004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atrice\1Prop%2036\Cost%20Allocation%20Workbooks\04-05\DCH-ODF%20Cost%20Allocation%20Workbook%2003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Average"/>
      <sheetName val="7895ODFG-AD"/>
      <sheetName val="7990ODFG-AD"/>
      <sheetName val="7895ODFI-AD"/>
      <sheetName val="7990ODFI-AD"/>
      <sheetName val="Personnel Detail"/>
      <sheetName val="ODFGFUND-AD"/>
      <sheetName val="ODFIFUND-AD"/>
      <sheetName val="Comparison"/>
    </sheetNames>
    <sheetDataSet>
      <sheetData sheetId="0" refreshError="1"/>
      <sheetData sheetId="1" refreshError="1"/>
      <sheetData sheetId="2"/>
      <sheetData sheetId="3"/>
      <sheetData sheetId="4"/>
      <sheetData sheetId="5"/>
      <sheetData sheetId="6" refreshError="1"/>
      <sheetData sheetId="7">
        <row r="56">
          <cell r="G56" t="str">
            <v>Total</v>
          </cell>
        </row>
        <row r="57">
          <cell r="G57" t="e">
            <v>#DIV/0!</v>
          </cell>
        </row>
        <row r="58">
          <cell r="G58">
            <v>0</v>
          </cell>
        </row>
        <row r="59">
          <cell r="G59">
            <v>0</v>
          </cell>
        </row>
        <row r="60">
          <cell r="G60">
            <v>0</v>
          </cell>
        </row>
        <row r="61">
          <cell r="G61" t="e">
            <v>#DIV/0!</v>
          </cell>
        </row>
      </sheetData>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Units"/>
      <sheetName val="Input"/>
      <sheetName val="Average"/>
      <sheetName val="Exhibit B"/>
      <sheetName val="Personnel"/>
      <sheetName val="Expl-Just"/>
    </sheetNames>
    <sheetDataSet>
      <sheetData sheetId="0" refreshError="1"/>
      <sheetData sheetId="1" refreshError="1"/>
      <sheetData sheetId="2" refreshError="1"/>
      <sheetData sheetId="3">
        <row r="2">
          <cell r="B2" t="str">
            <v>Revised 7/04</v>
          </cell>
          <cell r="D2" t="str">
            <v>AVERAGE WORKSHEET</v>
          </cell>
        </row>
        <row r="5">
          <cell r="A5" t="str">
            <v>COUNTY</v>
          </cell>
          <cell r="C5" t="str">
            <v>Alameda</v>
          </cell>
        </row>
        <row r="6">
          <cell r="A6" t="str">
            <v>CONTRACTOR</v>
          </cell>
          <cell r="C6" t="str">
            <v>Second Chance</v>
          </cell>
          <cell r="D6" t="str">
            <v>Ashland</v>
          </cell>
          <cell r="G6" t="str">
            <v xml:space="preserve">    CONTRACT NUMBER</v>
          </cell>
        </row>
        <row r="7">
          <cell r="A7" t="str">
            <v>CONTRACT PERIOD</v>
          </cell>
          <cell r="C7" t="str">
            <v>07/01/04 - 06/30/05</v>
          </cell>
          <cell r="G7" t="str">
            <v xml:space="preserve">    MEDI-CAL PROV. NO.</v>
          </cell>
          <cell r="I7">
            <v>0</v>
          </cell>
        </row>
        <row r="8">
          <cell r="A8" t="str">
            <v>DATE PREPARED</v>
          </cell>
          <cell r="C8">
            <v>38188.833530671298</v>
          </cell>
          <cell r="G8" t="str">
            <v xml:space="preserve">    CADDS PROVIDER NO.</v>
          </cell>
          <cell r="I8">
            <v>0</v>
          </cell>
        </row>
        <row r="9">
          <cell r="A9" t="str">
            <v>TYPE OF PROGRAM</v>
          </cell>
          <cell r="C9" t="str">
            <v xml:space="preserve">ODF </v>
          </cell>
        </row>
        <row r="10">
          <cell r="E10" t="str">
            <v>A</v>
          </cell>
          <cell r="F10" t="str">
            <v>B</v>
          </cell>
          <cell r="G10" t="str">
            <v>C</v>
          </cell>
          <cell r="H10" t="str">
            <v>D</v>
          </cell>
          <cell r="I10" t="str">
            <v>E</v>
          </cell>
          <cell r="J10" t="str">
            <v>F</v>
          </cell>
        </row>
        <row r="11">
          <cell r="E11" t="str">
            <v>NON BHCS
/ OTHER</v>
          </cell>
          <cell r="F11" t="str">
            <v>DCH
SACPA</v>
          </cell>
          <cell r="G11" t="str">
            <v>OUTPATIENT
SACPA</v>
          </cell>
          <cell r="H11" t="str">
            <v>OUTPATIENT
MEDI-CAL</v>
          </cell>
          <cell r="I11" t="str">
            <v>OUTPATIENT
NNA</v>
          </cell>
          <cell r="J11" t="str">
            <v>TOTAL</v>
          </cell>
        </row>
        <row r="12">
          <cell r="A12" t="str">
            <v>ENTER COST DATA:</v>
          </cell>
        </row>
        <row r="13">
          <cell r="A13" t="str">
            <v>1.</v>
          </cell>
          <cell r="B13" t="str">
            <v>TOTAL GROSS COSTS FROM PROVIDER'S RECORDS</v>
          </cell>
          <cell r="J13">
            <v>126099</v>
          </cell>
        </row>
        <row r="14">
          <cell r="A14" t="str">
            <v>2.</v>
          </cell>
          <cell r="B14" t="str">
            <v>ADJUSTMENTS FOR MEDI-CAL UNREIMBURSABLE COSTS (BY SERVICE PROVIDED)</v>
          </cell>
        </row>
        <row r="15">
          <cell r="A15" t="str">
            <v>a.</v>
          </cell>
          <cell r="J15">
            <v>0</v>
          </cell>
        </row>
        <row r="16">
          <cell r="A16" t="str">
            <v>b.</v>
          </cell>
          <cell r="J16">
            <v>0</v>
          </cell>
        </row>
        <row r="17">
          <cell r="A17" t="str">
            <v>c.</v>
          </cell>
          <cell r="J17">
            <v>0</v>
          </cell>
        </row>
        <row r="18">
          <cell r="A18" t="str">
            <v>d.</v>
          </cell>
          <cell r="J18">
            <v>0</v>
          </cell>
        </row>
        <row r="19">
          <cell r="A19" t="str">
            <v>e.</v>
          </cell>
          <cell r="J19">
            <v>0</v>
          </cell>
        </row>
        <row r="20">
          <cell r="A20" t="str">
            <v>f.</v>
          </cell>
          <cell r="J20">
            <v>0</v>
          </cell>
        </row>
        <row r="21">
          <cell r="A21" t="str">
            <v>g.</v>
          </cell>
          <cell r="J21">
            <v>0</v>
          </cell>
        </row>
        <row r="22">
          <cell r="A22" t="str">
            <v>h.</v>
          </cell>
          <cell r="J22">
            <v>0</v>
          </cell>
        </row>
        <row r="23">
          <cell r="A23" t="str">
            <v>i.</v>
          </cell>
          <cell r="J23">
            <v>0</v>
          </cell>
        </row>
        <row r="24">
          <cell r="A24" t="str">
            <v>j.</v>
          </cell>
          <cell r="J24">
            <v>0</v>
          </cell>
        </row>
        <row r="25">
          <cell r="A25" t="str">
            <v>k.</v>
          </cell>
          <cell r="J25">
            <v>0</v>
          </cell>
        </row>
        <row r="26">
          <cell r="A26" t="str">
            <v>l.</v>
          </cell>
          <cell r="J26">
            <v>0</v>
          </cell>
        </row>
        <row r="27">
          <cell r="A27" t="str">
            <v>m.</v>
          </cell>
          <cell r="J27">
            <v>0</v>
          </cell>
        </row>
        <row r="28">
          <cell r="A28" t="str">
            <v>n.</v>
          </cell>
          <cell r="J28">
            <v>0</v>
          </cell>
        </row>
        <row r="29">
          <cell r="A29" t="str">
            <v>o.</v>
          </cell>
          <cell r="J29">
            <v>0</v>
          </cell>
        </row>
        <row r="30">
          <cell r="A30" t="str">
            <v>p.</v>
          </cell>
          <cell r="J30">
            <v>0</v>
          </cell>
        </row>
        <row r="31">
          <cell r="A31" t="str">
            <v>q.</v>
          </cell>
          <cell r="J31">
            <v>0</v>
          </cell>
        </row>
        <row r="32">
          <cell r="A32" t="str">
            <v>r.</v>
          </cell>
          <cell r="J32">
            <v>0</v>
          </cell>
        </row>
        <row r="33">
          <cell r="A33" t="str">
            <v>s.</v>
          </cell>
          <cell r="B33" t="str">
            <v>TOTAL ADJUSTMENTS FOR MEDI-CAL UNREIMBURSABLE COSTS</v>
          </cell>
          <cell r="E33">
            <v>0</v>
          </cell>
          <cell r="F33">
            <v>0</v>
          </cell>
          <cell r="G33">
            <v>0</v>
          </cell>
          <cell r="H33">
            <v>0</v>
          </cell>
          <cell r="I33">
            <v>0</v>
          </cell>
          <cell r="J33">
            <v>0</v>
          </cell>
        </row>
        <row r="34">
          <cell r="A34" t="str">
            <v>3.</v>
          </cell>
          <cell r="B34" t="str">
            <v>ADJUSTMENTS FOR DIRECT COSTS (IDENTIFY BY SERVICE PROVIDED)</v>
          </cell>
        </row>
        <row r="35">
          <cell r="A35" t="str">
            <v>a.</v>
          </cell>
          <cell r="E35">
            <v>4000</v>
          </cell>
          <cell r="F35">
            <v>800</v>
          </cell>
          <cell r="G35">
            <v>9499</v>
          </cell>
          <cell r="H35">
            <v>9800</v>
          </cell>
          <cell r="I35">
            <v>2000</v>
          </cell>
          <cell r="J35">
            <v>26099</v>
          </cell>
        </row>
        <row r="36">
          <cell r="A36" t="str">
            <v>b.</v>
          </cell>
          <cell r="J36">
            <v>0</v>
          </cell>
        </row>
        <row r="37">
          <cell r="A37" t="str">
            <v>c.</v>
          </cell>
          <cell r="J37">
            <v>0</v>
          </cell>
        </row>
        <row r="38">
          <cell r="A38" t="str">
            <v>d.</v>
          </cell>
          <cell r="J38">
            <v>0</v>
          </cell>
        </row>
        <row r="39">
          <cell r="A39" t="str">
            <v>e.</v>
          </cell>
          <cell r="J39">
            <v>0</v>
          </cell>
        </row>
        <row r="40">
          <cell r="A40" t="str">
            <v>f.</v>
          </cell>
          <cell r="J40">
            <v>0</v>
          </cell>
        </row>
        <row r="41">
          <cell r="A41" t="str">
            <v>g.</v>
          </cell>
          <cell r="J41">
            <v>0</v>
          </cell>
        </row>
        <row r="42">
          <cell r="A42" t="str">
            <v>h.</v>
          </cell>
          <cell r="J42">
            <v>0</v>
          </cell>
        </row>
        <row r="43">
          <cell r="A43" t="str">
            <v>i.</v>
          </cell>
          <cell r="J43">
            <v>0</v>
          </cell>
        </row>
        <row r="44">
          <cell r="A44" t="str">
            <v>j.</v>
          </cell>
          <cell r="J44">
            <v>0</v>
          </cell>
        </row>
        <row r="45">
          <cell r="A45" t="str">
            <v>k.</v>
          </cell>
          <cell r="J45">
            <v>0</v>
          </cell>
        </row>
        <row r="46">
          <cell r="A46" t="str">
            <v>l.</v>
          </cell>
          <cell r="J46">
            <v>0</v>
          </cell>
        </row>
        <row r="47">
          <cell r="A47" t="str">
            <v>m.</v>
          </cell>
          <cell r="J47">
            <v>0</v>
          </cell>
        </row>
        <row r="48">
          <cell r="A48" t="str">
            <v>n.</v>
          </cell>
          <cell r="J48">
            <v>0</v>
          </cell>
        </row>
        <row r="49">
          <cell r="A49" t="str">
            <v>o.</v>
          </cell>
          <cell r="J49">
            <v>0</v>
          </cell>
        </row>
        <row r="50">
          <cell r="A50" t="str">
            <v>p.</v>
          </cell>
          <cell r="J50">
            <v>0</v>
          </cell>
        </row>
        <row r="51">
          <cell r="A51" t="str">
            <v>q.</v>
          </cell>
          <cell r="J51">
            <v>0</v>
          </cell>
        </row>
        <row r="52">
          <cell r="A52" t="str">
            <v>r.</v>
          </cell>
          <cell r="J52">
            <v>0</v>
          </cell>
        </row>
        <row r="53">
          <cell r="A53" t="str">
            <v>s.</v>
          </cell>
          <cell r="B53" t="str">
            <v>TOTAL ADJUSTMENTS FOR DIRECT COSTS</v>
          </cell>
          <cell r="E53">
            <v>4000</v>
          </cell>
          <cell r="F53">
            <v>800</v>
          </cell>
          <cell r="G53">
            <v>9499</v>
          </cell>
          <cell r="H53">
            <v>9800</v>
          </cell>
          <cell r="I53">
            <v>2000</v>
          </cell>
          <cell r="J53">
            <v>26099</v>
          </cell>
        </row>
        <row r="54">
          <cell r="A54" t="str">
            <v>4.</v>
          </cell>
          <cell r="B54" t="str">
            <v>TOTAL ADJUSTMENTS FOR MEDI-CAL UNREIMBURSABLE AND DIRECT COSTS</v>
          </cell>
          <cell r="E54">
            <v>4000</v>
          </cell>
          <cell r="F54">
            <v>800</v>
          </cell>
          <cell r="G54">
            <v>9499</v>
          </cell>
          <cell r="H54">
            <v>9800</v>
          </cell>
          <cell r="I54">
            <v>2000</v>
          </cell>
          <cell r="J54">
            <v>26099</v>
          </cell>
        </row>
        <row r="55">
          <cell r="A55" t="str">
            <v>5.</v>
          </cell>
          <cell r="B55" t="str">
            <v>ADJUSTED GROSS COSTS TO BE DISTRIBUTED</v>
          </cell>
          <cell r="J55">
            <v>100000</v>
          </cell>
        </row>
        <row r="58">
          <cell r="A58" t="str">
            <v>ENTER COUNTY ADMINISTRATION</v>
          </cell>
          <cell r="E58" t="str">
            <v>NON BHCS
/ OTHER</v>
          </cell>
          <cell r="F58" t="str">
            <v>DCH
SACPA</v>
          </cell>
          <cell r="G58" t="str">
            <v>OUTPATIENT
SACPA</v>
          </cell>
          <cell r="H58" t="str">
            <v>OUTPATIENT
MEDI-CAL</v>
          </cell>
          <cell r="I58" t="str">
            <v>OUTPATIENT
NNA</v>
          </cell>
          <cell r="J58" t="str">
            <v>TOTAL</v>
          </cell>
        </row>
        <row r="59">
          <cell r="A59" t="str">
            <v>6.</v>
          </cell>
          <cell r="B59" t="str">
            <v>COUNTY MEDI-CAL ADMINISTRATION (FROM COUNTY RECORDS)</v>
          </cell>
        </row>
        <row r="61">
          <cell r="A61" t="str">
            <v>7.</v>
          </cell>
          <cell r="B61" t="str">
            <v>TOTAL COSTS (PROGRAM AND COUNTY ADMINISTRATION)</v>
          </cell>
          <cell r="J61">
            <v>126099</v>
          </cell>
        </row>
        <row r="63">
          <cell r="A63" t="str">
            <v>ENTER SERVICE DATA:</v>
          </cell>
          <cell r="E63" t="str">
            <v>NON BHCS
/ OTHER</v>
          </cell>
          <cell r="F63" t="str">
            <v>DCH
SACPA</v>
          </cell>
          <cell r="G63" t="str">
            <v>OUTPATIENT
SACPA</v>
          </cell>
          <cell r="H63" t="str">
            <v>OUTPATIENT
MEDI-CAL</v>
          </cell>
          <cell r="I63" t="str">
            <v>OUTPATIENT
NNA</v>
          </cell>
          <cell r="J63" t="str">
            <v>TOTAL</v>
          </cell>
        </row>
        <row r="64">
          <cell r="A64" t="str">
            <v>8.</v>
          </cell>
          <cell r="B64" t="str">
            <v>TOTAL GROUP SESSIONS FOR YEAR</v>
          </cell>
          <cell r="J64">
            <v>500</v>
          </cell>
        </row>
        <row r="65">
          <cell r="A65" t="str">
            <v>9.</v>
          </cell>
          <cell r="B65" t="str">
            <v xml:space="preserve">NUMBER OF GROUP SESSIONS BY COST CENTER </v>
          </cell>
        </row>
        <row r="66">
          <cell r="A66" t="str">
            <v>10.</v>
          </cell>
          <cell r="B66" t="str">
            <v>TOTAL GROUP FACE-TO-FACE VISITS</v>
          </cell>
          <cell r="E66">
            <v>120</v>
          </cell>
          <cell r="F66">
            <v>20</v>
          </cell>
          <cell r="G66">
            <v>40</v>
          </cell>
          <cell r="H66">
            <v>80</v>
          </cell>
          <cell r="I66">
            <v>40</v>
          </cell>
          <cell r="J66">
            <v>300</v>
          </cell>
        </row>
        <row r="67">
          <cell r="A67" t="str">
            <v>11.</v>
          </cell>
          <cell r="B67" t="str">
            <v>TOTAL INDIVIDUAL FACE-TO-FACE VISITS</v>
          </cell>
          <cell r="E67">
            <v>120</v>
          </cell>
          <cell r="F67">
            <v>100</v>
          </cell>
          <cell r="G67">
            <v>40</v>
          </cell>
          <cell r="H67">
            <v>80</v>
          </cell>
          <cell r="I67">
            <v>40</v>
          </cell>
          <cell r="J67">
            <v>380</v>
          </cell>
        </row>
        <row r="68">
          <cell r="A68" t="str">
            <v>12.</v>
          </cell>
          <cell r="B68" t="str">
            <v>TOTAL INDIVIDUAL FACE-TO-FACE VISITS (30 min.)</v>
          </cell>
          <cell r="J68">
            <v>0</v>
          </cell>
        </row>
        <row r="69">
          <cell r="A69" t="str">
            <v>13.</v>
          </cell>
          <cell r="B69" t="str">
            <v>AVERAGE MINUTES IN AN INDIVIDUAL FACE-TO-FACE SESSION</v>
          </cell>
          <cell r="J69">
            <v>60</v>
          </cell>
        </row>
        <row r="70">
          <cell r="A70" t="str">
            <v>14.</v>
          </cell>
          <cell r="B70" t="str">
            <v>AVERAGE MINUTES IN AN IND FACE-TO-FACE SESSION (30 min.)</v>
          </cell>
          <cell r="J70">
            <v>30</v>
          </cell>
        </row>
        <row r="71">
          <cell r="A71" t="str">
            <v>15.</v>
          </cell>
          <cell r="B71" t="str">
            <v>AVERAGE MINUTES IN A GROUP FACE-TO-FACE SESSION</v>
          </cell>
          <cell r="J71">
            <v>90</v>
          </cell>
        </row>
        <row r="76">
          <cell r="A76" t="str">
            <v>CALCULATED DATA - DO NOT CHANGE  FORMULAS BELOW THIS LINE</v>
          </cell>
        </row>
        <row r="77">
          <cell r="E77" t="str">
            <v>A</v>
          </cell>
          <cell r="F77" t="str">
            <v>B</v>
          </cell>
          <cell r="G77" t="str">
            <v>C</v>
          </cell>
          <cell r="H77" t="str">
            <v>D</v>
          </cell>
          <cell r="I77" t="str">
            <v>E</v>
          </cell>
          <cell r="J77" t="str">
            <v>F</v>
          </cell>
        </row>
        <row r="78">
          <cell r="E78" t="str">
            <v>NON BHCS
/ OTHER</v>
          </cell>
          <cell r="F78" t="str">
            <v>DCH
SACPA</v>
          </cell>
          <cell r="G78" t="str">
            <v>OUTPATIENT
SACPA</v>
          </cell>
          <cell r="H78" t="str">
            <v>OUTPATIENT
MEDI-CAL</v>
          </cell>
          <cell r="I78" t="str">
            <v>OUTPATIENT
NNA</v>
          </cell>
          <cell r="J78" t="str">
            <v>TOTAL</v>
          </cell>
        </row>
        <row r="79">
          <cell r="A79" t="str">
            <v>ODF GROUP</v>
          </cell>
        </row>
        <row r="80">
          <cell r="A80" t="str">
            <v>16.</v>
          </cell>
          <cell r="B80" t="str">
            <v>PERCENT OF GROUP FACE TO FACE VISITS</v>
          </cell>
          <cell r="E80">
            <v>0.4</v>
          </cell>
          <cell r="F80">
            <v>6.6666666666666666E-2</v>
          </cell>
          <cell r="G80">
            <v>0.13333333333333333</v>
          </cell>
          <cell r="H80">
            <v>0.26666666666666666</v>
          </cell>
          <cell r="I80">
            <v>0.13333333333333333</v>
          </cell>
          <cell r="J80">
            <v>1</v>
          </cell>
        </row>
        <row r="81">
          <cell r="A81" t="str">
            <v>17.</v>
          </cell>
          <cell r="B81" t="str">
            <v xml:space="preserve">GROUP HOURS </v>
          </cell>
          <cell r="E81">
            <v>300</v>
          </cell>
          <cell r="F81">
            <v>50</v>
          </cell>
          <cell r="G81">
            <v>100</v>
          </cell>
          <cell r="H81">
            <v>200</v>
          </cell>
          <cell r="I81">
            <v>100</v>
          </cell>
          <cell r="J81">
            <v>750</v>
          </cell>
        </row>
        <row r="82">
          <cell r="A82" t="str">
            <v>18.</v>
          </cell>
          <cell r="B82" t="str">
            <v>PERCENT OF TOTAL HOURS WITHIN COST CENTER</v>
          </cell>
          <cell r="E82">
            <v>0.7142857142857143</v>
          </cell>
          <cell r="F82">
            <v>0.33333333333333331</v>
          </cell>
          <cell r="G82">
            <v>0.7142857142857143</v>
          </cell>
          <cell r="H82">
            <v>0.7142857142857143</v>
          </cell>
          <cell r="I82">
            <v>0.7142857142857143</v>
          </cell>
          <cell r="J82">
            <v>0.66371681415929207</v>
          </cell>
        </row>
        <row r="83">
          <cell r="A83" t="str">
            <v>ODF INDIVIDUAL</v>
          </cell>
        </row>
        <row r="84">
          <cell r="A84" t="str">
            <v>19.</v>
          </cell>
          <cell r="B84" t="str">
            <v>PERCENT OF INDIVIDUAL UNITS OF SERVICE</v>
          </cell>
          <cell r="E84">
            <v>0.31578947368421051</v>
          </cell>
          <cell r="F84">
            <v>0.26315789473684209</v>
          </cell>
          <cell r="G84">
            <v>0.10526315789473684</v>
          </cell>
          <cell r="H84">
            <v>0.21052631578947367</v>
          </cell>
          <cell r="I84">
            <v>0.10526315789473684</v>
          </cell>
          <cell r="J84">
            <v>1</v>
          </cell>
        </row>
        <row r="85">
          <cell r="A85" t="str">
            <v>20.</v>
          </cell>
          <cell r="B85" t="str">
            <v>INDIVIDUAL HOURS</v>
          </cell>
          <cell r="E85">
            <v>120</v>
          </cell>
          <cell r="F85">
            <v>100</v>
          </cell>
          <cell r="G85">
            <v>40</v>
          </cell>
          <cell r="H85">
            <v>80</v>
          </cell>
          <cell r="I85">
            <v>40</v>
          </cell>
          <cell r="J85">
            <v>380</v>
          </cell>
        </row>
        <row r="86">
          <cell r="A86" t="str">
            <v>21.</v>
          </cell>
          <cell r="B86" t="str">
            <v>PERCENT OF TOTAL HOURS WITHIN COST CENTER</v>
          </cell>
          <cell r="E86">
            <v>0.2857142857142857</v>
          </cell>
          <cell r="F86">
            <v>0.66666666666666663</v>
          </cell>
          <cell r="G86">
            <v>0.2857142857142857</v>
          </cell>
          <cell r="H86">
            <v>0.2857142857142857</v>
          </cell>
          <cell r="I86">
            <v>0.2857142857142857</v>
          </cell>
          <cell r="J86">
            <v>0.33628318584070799</v>
          </cell>
        </row>
        <row r="87">
          <cell r="A87" t="str">
            <v>ODF INDIVIDUAL (30 min)</v>
          </cell>
        </row>
        <row r="88">
          <cell r="A88" t="str">
            <v>22.</v>
          </cell>
          <cell r="B88" t="str">
            <v>PERCENT OF INDIVIDUAL UNITS OF SERVICE</v>
          </cell>
          <cell r="E88">
            <v>0</v>
          </cell>
          <cell r="F88">
            <v>0</v>
          </cell>
          <cell r="G88">
            <v>0</v>
          </cell>
          <cell r="H88">
            <v>0</v>
          </cell>
          <cell r="I88">
            <v>0</v>
          </cell>
          <cell r="J88">
            <v>0</v>
          </cell>
        </row>
        <row r="89">
          <cell r="A89" t="str">
            <v>23.</v>
          </cell>
          <cell r="B89" t="str">
            <v>INDIVIDUAL HOURS</v>
          </cell>
          <cell r="E89">
            <v>0</v>
          </cell>
          <cell r="F89">
            <v>0</v>
          </cell>
          <cell r="G89">
            <v>0</v>
          </cell>
          <cell r="H89">
            <v>0</v>
          </cell>
          <cell r="I89">
            <v>0</v>
          </cell>
          <cell r="J89">
            <v>0</v>
          </cell>
        </row>
        <row r="90">
          <cell r="A90" t="str">
            <v>24.</v>
          </cell>
          <cell r="B90" t="str">
            <v>PERCENT OF TOTAL HOURS WITHIN COST CENTER</v>
          </cell>
          <cell r="E90">
            <v>0</v>
          </cell>
          <cell r="F90">
            <v>0</v>
          </cell>
          <cell r="G90">
            <v>0</v>
          </cell>
          <cell r="H90">
            <v>0</v>
          </cell>
          <cell r="I90">
            <v>0</v>
          </cell>
          <cell r="J90">
            <v>0</v>
          </cell>
        </row>
        <row r="91">
          <cell r="A91" t="str">
            <v>ODF INDIVIDUAL + GROUP</v>
          </cell>
        </row>
        <row r="92">
          <cell r="A92" t="str">
            <v>25.</v>
          </cell>
          <cell r="B92" t="str">
            <v>TOTAL STAFF HOURS</v>
          </cell>
          <cell r="E92">
            <v>420</v>
          </cell>
          <cell r="F92">
            <v>150</v>
          </cell>
          <cell r="G92">
            <v>140</v>
          </cell>
          <cell r="H92">
            <v>280</v>
          </cell>
          <cell r="I92">
            <v>140</v>
          </cell>
          <cell r="J92">
            <v>1130</v>
          </cell>
        </row>
        <row r="93">
          <cell r="A93" t="str">
            <v>26.</v>
          </cell>
          <cell r="B93" t="str">
            <v>PERCENT OF TOTAL STAFF HOURS</v>
          </cell>
          <cell r="E93">
            <v>0.37168141592920356</v>
          </cell>
          <cell r="F93">
            <v>0.13274336283185842</v>
          </cell>
          <cell r="G93">
            <v>0.12389380530973451</v>
          </cell>
          <cell r="H93">
            <v>0.24778761061946902</v>
          </cell>
          <cell r="I93">
            <v>0.12389380530973451</v>
          </cell>
          <cell r="J93">
            <v>1</v>
          </cell>
        </row>
        <row r="94">
          <cell r="A94" t="str">
            <v>COST TOTALS</v>
          </cell>
        </row>
        <row r="95">
          <cell r="A95" t="str">
            <v>27.</v>
          </cell>
          <cell r="B95" t="str">
            <v>TOTAL MEDI-CAL UNREIMBURSABLE COSTS</v>
          </cell>
          <cell r="E95">
            <v>0</v>
          </cell>
          <cell r="F95">
            <v>0</v>
          </cell>
          <cell r="G95">
            <v>0</v>
          </cell>
          <cell r="H95">
            <v>0</v>
          </cell>
          <cell r="I95">
            <v>0</v>
          </cell>
          <cell r="J95">
            <v>0</v>
          </cell>
        </row>
        <row r="96">
          <cell r="A96" t="str">
            <v>28.</v>
          </cell>
          <cell r="B96" t="str">
            <v>TOTAL DIRECT COSTS</v>
          </cell>
          <cell r="E96">
            <v>4000</v>
          </cell>
          <cell r="F96">
            <v>800</v>
          </cell>
          <cell r="G96">
            <v>9499</v>
          </cell>
          <cell r="H96">
            <v>9800</v>
          </cell>
          <cell r="I96">
            <v>2000</v>
          </cell>
          <cell r="J96">
            <v>26099</v>
          </cell>
        </row>
        <row r="97">
          <cell r="A97" t="str">
            <v>29.</v>
          </cell>
          <cell r="B97" t="str">
            <v>DISTRIBUTED ADJUSTED GROSS COSTS</v>
          </cell>
          <cell r="E97">
            <v>37168.141592920358</v>
          </cell>
          <cell r="F97">
            <v>13274.336283185841</v>
          </cell>
          <cell r="G97">
            <v>12389.380530973451</v>
          </cell>
          <cell r="H97">
            <v>24778.761061946901</v>
          </cell>
          <cell r="I97">
            <v>12389.380530973451</v>
          </cell>
          <cell r="J97">
            <v>100000</v>
          </cell>
        </row>
        <row r="98">
          <cell r="A98" t="str">
            <v>30.</v>
          </cell>
          <cell r="B98" t="str">
            <v>TOTAL PROGRAM COSTS</v>
          </cell>
          <cell r="E98">
            <v>41168.141592920358</v>
          </cell>
          <cell r="F98">
            <v>14074.336283185841</v>
          </cell>
          <cell r="G98">
            <v>21888.380530973453</v>
          </cell>
          <cell r="H98">
            <v>34578.761061946905</v>
          </cell>
          <cell r="I98">
            <v>14389.380530973451</v>
          </cell>
          <cell r="J98">
            <v>126099</v>
          </cell>
        </row>
        <row r="100">
          <cell r="A100" t="str">
            <v>31.</v>
          </cell>
          <cell r="B100" t="str">
            <v>TOTAL COSTS FOR DISTRIBUTION</v>
          </cell>
          <cell r="E100">
            <v>41168.141592920358</v>
          </cell>
          <cell r="F100">
            <v>14074.336283185841</v>
          </cell>
          <cell r="G100">
            <v>21888.380530973453</v>
          </cell>
          <cell r="H100">
            <v>34578.761061946905</v>
          </cell>
          <cell r="I100">
            <v>14389.380530973451</v>
          </cell>
          <cell r="J100">
            <v>126099</v>
          </cell>
        </row>
        <row r="102">
          <cell r="A102" t="str">
            <v>CALCULATIONS BASED ON TOTAL COSTS FOR DISTRIBUTION</v>
          </cell>
        </row>
        <row r="103">
          <cell r="A103" t="str">
            <v>32.</v>
          </cell>
          <cell r="B103" t="str">
            <v>DISTRIBUTED GROUP COSTS</v>
          </cell>
          <cell r="E103">
            <v>29405.815423514541</v>
          </cell>
          <cell r="F103">
            <v>4691.4454277286131</v>
          </cell>
          <cell r="G103">
            <v>15634.557522123894</v>
          </cell>
          <cell r="H103">
            <v>24699.115044247788</v>
          </cell>
          <cell r="I103">
            <v>10278.128950695322</v>
          </cell>
          <cell r="J103">
            <v>84709.062368310158</v>
          </cell>
        </row>
        <row r="104">
          <cell r="A104" t="str">
            <v>33.</v>
          </cell>
          <cell r="B104" t="str">
            <v>TOTAL GROUP COUNTY ADMINISTRATION COSTS</v>
          </cell>
          <cell r="H104">
            <v>0</v>
          </cell>
          <cell r="J104">
            <v>0</v>
          </cell>
        </row>
        <row r="105">
          <cell r="A105" t="str">
            <v>34.</v>
          </cell>
          <cell r="B105" t="str">
            <v>GROUP TREATMENT COSTS</v>
          </cell>
          <cell r="E105">
            <v>29405.815423514541</v>
          </cell>
          <cell r="F105">
            <v>4691.4454277286131</v>
          </cell>
          <cell r="G105">
            <v>15634.557522123894</v>
          </cell>
          <cell r="H105">
            <v>24699.115044247788</v>
          </cell>
          <cell r="I105">
            <v>10278.128950695322</v>
          </cell>
          <cell r="J105">
            <v>84709.062368310158</v>
          </cell>
        </row>
        <row r="106">
          <cell r="A106" t="str">
            <v>35.</v>
          </cell>
          <cell r="B106" t="str">
            <v>COST PER GROUP SESSION</v>
          </cell>
          <cell r="E106">
            <v>0</v>
          </cell>
          <cell r="F106">
            <v>0</v>
          </cell>
          <cell r="G106">
            <v>0</v>
          </cell>
          <cell r="H106">
            <v>0</v>
          </cell>
          <cell r="I106">
            <v>0</v>
          </cell>
          <cell r="J106">
            <v>169.41812473662031</v>
          </cell>
        </row>
        <row r="107">
          <cell r="A107" t="str">
            <v>36.</v>
          </cell>
          <cell r="B107" t="str">
            <v>COST PER GROUP FACE TO FACE VISIT</v>
          </cell>
          <cell r="E107">
            <v>245.04846186262117</v>
          </cell>
          <cell r="F107">
            <v>234.57227138643066</v>
          </cell>
          <cell r="G107">
            <v>390.86393805309734</v>
          </cell>
          <cell r="H107">
            <v>308.73893805309734</v>
          </cell>
          <cell r="I107">
            <v>256.95322376738307</v>
          </cell>
          <cell r="J107">
            <v>282.36354122770052</v>
          </cell>
        </row>
        <row r="108">
          <cell r="A108" t="str">
            <v>37.</v>
          </cell>
          <cell r="B108" t="str">
            <v>GROUP VISIT DRUG/MEDI-CAL MAXIMUM RATE</v>
          </cell>
          <cell r="H108">
            <v>30.6</v>
          </cell>
        </row>
        <row r="109">
          <cell r="A109" t="str">
            <v>38.</v>
          </cell>
          <cell r="B109" t="str">
            <v>MAXIMUM ALLOWABLE MEDI-CAL COSTS FOR GROUP SESSIONS</v>
          </cell>
          <cell r="H109">
            <v>2448</v>
          </cell>
        </row>
        <row r="110">
          <cell r="A110" t="str">
            <v>39.</v>
          </cell>
          <cell r="B110" t="str">
            <v>ADJUSTED COST PER GROUP FACE TO FACE VISIT (PROVISIONAL RATE)</v>
          </cell>
          <cell r="H110">
            <v>30.6</v>
          </cell>
        </row>
        <row r="111">
          <cell r="A111" t="str">
            <v>40.</v>
          </cell>
          <cell r="B111" t="str">
            <v>COSTS MOVED TO UNRESTRICTED FUNDING SOURCES . . . . . . . . . .</v>
          </cell>
          <cell r="D111">
            <v>22251.115044247788</v>
          </cell>
        </row>
        <row r="112">
          <cell r="G112" t="str">
            <v xml:space="preserve">GROUP MAXIMUM RATE &gt;&gt; </v>
          </cell>
          <cell r="H112">
            <v>30.6</v>
          </cell>
        </row>
        <row r="114">
          <cell r="A114" t="str">
            <v>41.</v>
          </cell>
          <cell r="B114" t="str">
            <v>DISTRIBUTED INDIVIDUAL COSTS</v>
          </cell>
          <cell r="E114">
            <v>11762.326169405816</v>
          </cell>
          <cell r="F114">
            <v>9382.8908554572263</v>
          </cell>
          <cell r="G114">
            <v>6253.8230088495575</v>
          </cell>
          <cell r="H114">
            <v>9879.646017699115</v>
          </cell>
          <cell r="I114">
            <v>4111.2515802781281</v>
          </cell>
          <cell r="J114">
            <v>41389.937631689842</v>
          </cell>
        </row>
        <row r="115">
          <cell r="A115" t="str">
            <v>42.</v>
          </cell>
          <cell r="B115" t="str">
            <v>DISTRIBUTED INDIVIDUAL COSTS  (30 min.)</v>
          </cell>
          <cell r="E115">
            <v>0</v>
          </cell>
          <cell r="F115">
            <v>0</v>
          </cell>
          <cell r="G115">
            <v>0</v>
          </cell>
          <cell r="H115">
            <v>0</v>
          </cell>
          <cell r="I115">
            <v>0</v>
          </cell>
          <cell r="J115">
            <v>0</v>
          </cell>
        </row>
        <row r="116">
          <cell r="A116" t="str">
            <v>43.</v>
          </cell>
          <cell r="B116" t="str">
            <v>TOTAL INDIVIDUAL COUNTY ADMINISTRATION COSTS</v>
          </cell>
          <cell r="H116">
            <v>0</v>
          </cell>
          <cell r="J116">
            <v>0</v>
          </cell>
        </row>
        <row r="117">
          <cell r="A117" t="str">
            <v>44.</v>
          </cell>
          <cell r="B117" t="str">
            <v>INDIVIDUAL TREATMENT COSTS</v>
          </cell>
          <cell r="E117">
            <v>11762.326169405816</v>
          </cell>
          <cell r="F117">
            <v>9382.8908554572263</v>
          </cell>
          <cell r="G117">
            <v>6253.8230088495575</v>
          </cell>
          <cell r="H117">
            <v>9879.646017699115</v>
          </cell>
          <cell r="I117">
            <v>4111.2515802781281</v>
          </cell>
          <cell r="J117">
            <v>41389.937631689842</v>
          </cell>
        </row>
        <row r="118">
          <cell r="A118" t="str">
            <v>45.</v>
          </cell>
          <cell r="B118" t="str">
            <v>COST PER INDIVIDUAL FACE TO FACE VISIT</v>
          </cell>
          <cell r="E118">
            <v>98.01938474504847</v>
          </cell>
          <cell r="F118">
            <v>93.828908554572266</v>
          </cell>
          <cell r="G118">
            <v>156.34557522123893</v>
          </cell>
          <cell r="H118">
            <v>123.49557522123894</v>
          </cell>
          <cell r="I118">
            <v>102.7812895069532</v>
          </cell>
          <cell r="J118">
            <v>108.92088850444695</v>
          </cell>
        </row>
        <row r="119">
          <cell r="A119" t="str">
            <v>46.</v>
          </cell>
          <cell r="B119" t="str">
            <v>COST PER INDIVIDUAL FACE TO FACE VISIT  ( 30 min.)</v>
          </cell>
          <cell r="E119">
            <v>0</v>
          </cell>
          <cell r="F119">
            <v>0</v>
          </cell>
          <cell r="G119">
            <v>0</v>
          </cell>
          <cell r="H119">
            <v>0</v>
          </cell>
          <cell r="I119">
            <v>0</v>
          </cell>
          <cell r="J119">
            <v>0</v>
          </cell>
        </row>
        <row r="120">
          <cell r="A120" t="str">
            <v>47.</v>
          </cell>
          <cell r="B120" t="str">
            <v>INDIVIDUAL DRUG/MEDI-CAL MAXIMUM RATE</v>
          </cell>
          <cell r="H120">
            <v>63.9</v>
          </cell>
        </row>
        <row r="121">
          <cell r="A121" t="str">
            <v>48.</v>
          </cell>
          <cell r="B121" t="str">
            <v>MAXIMUM ALLOWABLE MEDI-CAL COSTS FOR INDIVIDUAL SESSIONS</v>
          </cell>
          <cell r="H121">
            <v>5112</v>
          </cell>
        </row>
        <row r="122">
          <cell r="A122" t="str">
            <v>49.</v>
          </cell>
          <cell r="B122" t="str">
            <v>ADJUSTED COST PER INDIVIDUAL SESSION (PROVISIONAL RATE)</v>
          </cell>
          <cell r="H122">
            <v>63.9</v>
          </cell>
        </row>
        <row r="123">
          <cell r="A123" t="str">
            <v>50.</v>
          </cell>
          <cell r="B123" t="str">
            <v xml:space="preserve">COSTS MOVED TO UNRESTRICTED FUNDING SOURCES . . . . . . . . . </v>
          </cell>
          <cell r="D123">
            <v>4767.646017699115</v>
          </cell>
        </row>
        <row r="124">
          <cell r="G124" t="str">
            <v xml:space="preserve">INDIVIDUAL MAXIMUM RATE &gt;&gt; </v>
          </cell>
          <cell r="H124">
            <v>63.9</v>
          </cell>
        </row>
        <row r="125">
          <cell r="A125" t="str">
            <v xml:space="preserve">CALCULATIONS BASED ON TOTAL COSTS </v>
          </cell>
        </row>
        <row r="126">
          <cell r="D126" t="str">
            <v>UNRESTRICTED</v>
          </cell>
        </row>
        <row r="127">
          <cell r="A127" t="str">
            <v>51.</v>
          </cell>
          <cell r="B127" t="str">
            <v xml:space="preserve">TOTAL REIMBURSABLE COSTS </v>
          </cell>
          <cell r="D127">
            <v>27018.761061946905</v>
          </cell>
          <cell r="E127">
            <v>41168.141592920358</v>
          </cell>
          <cell r="F127">
            <v>14074.336283185839</v>
          </cell>
          <cell r="G127">
            <v>21888.380530973453</v>
          </cell>
          <cell r="H127">
            <v>7560</v>
          </cell>
          <cell r="I127">
            <v>14389.380530973449</v>
          </cell>
          <cell r="J127">
            <v>126099.00000000001</v>
          </cell>
        </row>
        <row r="128">
          <cell r="A128" t="str">
            <v>52.</v>
          </cell>
          <cell r="B128" t="str">
            <v>COST PER GROUP STAFF HOUR</v>
          </cell>
          <cell r="D128">
            <v>111.25557522123894</v>
          </cell>
          <cell r="E128">
            <v>98.01938474504847</v>
          </cell>
          <cell r="F128">
            <v>93.828908554572266</v>
          </cell>
          <cell r="G128">
            <v>156.34557522123893</v>
          </cell>
          <cell r="H128">
            <v>12.24</v>
          </cell>
          <cell r="I128">
            <v>102.78128950695321</v>
          </cell>
          <cell r="J128">
            <v>112.94541649108021</v>
          </cell>
        </row>
        <row r="129">
          <cell r="A129" t="str">
            <v>53.</v>
          </cell>
          <cell r="B129" t="str">
            <v>COST PER INDIVIDUAL STAFF HOUR</v>
          </cell>
          <cell r="D129">
            <v>59.595575221238938</v>
          </cell>
          <cell r="E129">
            <v>98.01938474504847</v>
          </cell>
          <cell r="F129">
            <v>93.828908554572266</v>
          </cell>
          <cell r="G129">
            <v>156.34557522123893</v>
          </cell>
          <cell r="H129">
            <v>63.9</v>
          </cell>
          <cell r="I129">
            <v>102.7812895069532</v>
          </cell>
          <cell r="J129">
            <v>108.92088850444695</v>
          </cell>
        </row>
        <row r="130">
          <cell r="A130" t="str">
            <v>54.</v>
          </cell>
          <cell r="B130" t="str">
            <v xml:space="preserve">COST PER TOTAL STAFF HOUR </v>
          </cell>
          <cell r="D130">
            <v>96.495575221238951</v>
          </cell>
          <cell r="E130">
            <v>98.01938474504847</v>
          </cell>
          <cell r="F130">
            <v>93.828908554572266</v>
          </cell>
          <cell r="G130">
            <v>156.34557522123896</v>
          </cell>
          <cell r="H130">
            <v>27</v>
          </cell>
          <cell r="I130">
            <v>102.7812895069532</v>
          </cell>
          <cell r="J130">
            <v>111.5920353982301</v>
          </cell>
        </row>
        <row r="132">
          <cell r="A132" t="str">
            <v>55.</v>
          </cell>
          <cell r="B132" t="str">
            <v>TOTAL MEDI-CAL COSTS (GROUP + INDIVIDUAL TREAT.)</v>
          </cell>
          <cell r="H132">
            <v>34578.761061946905</v>
          </cell>
        </row>
      </sheetData>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Units"/>
      <sheetName val="Input"/>
      <sheetName val="Average"/>
      <sheetName val="Exhibit B"/>
      <sheetName val="Personnel"/>
      <sheetName val="Expl-Just"/>
    </sheetNames>
    <sheetDataSet>
      <sheetData sheetId="0" refreshError="1"/>
      <sheetData sheetId="1" refreshError="1"/>
      <sheetData sheetId="2"/>
      <sheetData sheetId="3">
        <row r="2">
          <cell r="B2" t="str">
            <v>Revised 5/03</v>
          </cell>
          <cell r="D2" t="str">
            <v>AVERAGE WORKSHEET</v>
          </cell>
        </row>
        <row r="5">
          <cell r="A5" t="str">
            <v>COUNTY</v>
          </cell>
          <cell r="C5" t="str">
            <v>Alameda</v>
          </cell>
        </row>
        <row r="6">
          <cell r="A6" t="str">
            <v>CONTRACTOR</v>
          </cell>
          <cell r="C6">
            <v>0</v>
          </cell>
          <cell r="D6">
            <v>0</v>
          </cell>
          <cell r="G6" t="str">
            <v xml:space="preserve">    CONTRACT NUMBER</v>
          </cell>
        </row>
        <row r="7">
          <cell r="A7" t="str">
            <v>CONTRACT PERIOD</v>
          </cell>
          <cell r="C7">
            <v>0</v>
          </cell>
          <cell r="G7" t="str">
            <v xml:space="preserve">    MEDI-CAL PROV. NO.</v>
          </cell>
        </row>
        <row r="8">
          <cell r="A8" t="str">
            <v>DATE PREPARED</v>
          </cell>
          <cell r="C8" t="str">
            <v/>
          </cell>
          <cell r="G8" t="str">
            <v xml:space="preserve">    CADDS PROVIDER NO.</v>
          </cell>
        </row>
        <row r="9">
          <cell r="A9" t="str">
            <v>TYPE OF PROGRAM</v>
          </cell>
          <cell r="C9" t="str">
            <v xml:space="preserve">ODF </v>
          </cell>
        </row>
        <row r="10">
          <cell r="E10" t="str">
            <v>A</v>
          </cell>
          <cell r="F10" t="str">
            <v>B</v>
          </cell>
          <cell r="G10" t="str">
            <v>C</v>
          </cell>
          <cell r="H10" t="str">
            <v>D</v>
          </cell>
          <cell r="I10" t="str">
            <v>E</v>
          </cell>
          <cell r="J10" t="str">
            <v>F</v>
          </cell>
        </row>
        <row r="11">
          <cell r="E11" t="str">
            <v>OTHER /
NON COUNTY</v>
          </cell>
          <cell r="F11" t="str">
            <v>E.I.
SACPA</v>
          </cell>
          <cell r="G11" t="str">
            <v>DAY TREAT.
SACPA</v>
          </cell>
          <cell r="H11" t="str">
            <v>OUTPATIENT
MEDI-CAL</v>
          </cell>
          <cell r="I11" t="str">
            <v>OUTPATIENT
SACPA</v>
          </cell>
          <cell r="J11" t="str">
            <v>TOTAL</v>
          </cell>
        </row>
        <row r="12">
          <cell r="A12" t="str">
            <v>ENTER COST DATA:</v>
          </cell>
        </row>
        <row r="13">
          <cell r="A13" t="str">
            <v>1.</v>
          </cell>
          <cell r="B13" t="str">
            <v>TOTAL GROSS COSTS FROM PROVIDER'S RECORDS</v>
          </cell>
          <cell r="J13">
            <v>0</v>
          </cell>
        </row>
        <row r="14">
          <cell r="A14" t="str">
            <v>2.</v>
          </cell>
          <cell r="B14" t="str">
            <v>ADJUSTMENTS FOR MEDI-CAL UNREIMBURSABLE COSTS (BY SERVICE PROVIDED)</v>
          </cell>
        </row>
        <row r="15">
          <cell r="A15" t="str">
            <v>a.</v>
          </cell>
          <cell r="J15">
            <v>0</v>
          </cell>
        </row>
        <row r="16">
          <cell r="A16" t="str">
            <v>b.</v>
          </cell>
          <cell r="J16">
            <v>0</v>
          </cell>
        </row>
        <row r="17">
          <cell r="A17" t="str">
            <v>c.</v>
          </cell>
          <cell r="J17">
            <v>0</v>
          </cell>
        </row>
        <row r="18">
          <cell r="A18" t="str">
            <v>d.</v>
          </cell>
          <cell r="J18">
            <v>0</v>
          </cell>
        </row>
        <row r="19">
          <cell r="A19" t="str">
            <v>e.</v>
          </cell>
          <cell r="J19">
            <v>0</v>
          </cell>
        </row>
        <row r="20">
          <cell r="A20" t="str">
            <v>f.</v>
          </cell>
          <cell r="J20">
            <v>0</v>
          </cell>
        </row>
        <row r="21">
          <cell r="A21" t="str">
            <v>g.</v>
          </cell>
          <cell r="J21">
            <v>0</v>
          </cell>
        </row>
        <row r="22">
          <cell r="A22" t="str">
            <v>h.</v>
          </cell>
          <cell r="J22">
            <v>0</v>
          </cell>
        </row>
        <row r="23">
          <cell r="A23" t="str">
            <v>i.</v>
          </cell>
          <cell r="J23">
            <v>0</v>
          </cell>
        </row>
        <row r="24">
          <cell r="A24" t="str">
            <v>j.</v>
          </cell>
          <cell r="J24">
            <v>0</v>
          </cell>
        </row>
        <row r="25">
          <cell r="A25" t="str">
            <v>k.</v>
          </cell>
          <cell r="J25">
            <v>0</v>
          </cell>
        </row>
        <row r="26">
          <cell r="A26" t="str">
            <v>l.</v>
          </cell>
          <cell r="J26">
            <v>0</v>
          </cell>
        </row>
        <row r="27">
          <cell r="A27" t="str">
            <v>m.</v>
          </cell>
          <cell r="J27">
            <v>0</v>
          </cell>
        </row>
        <row r="28">
          <cell r="A28" t="str">
            <v>n.</v>
          </cell>
          <cell r="J28">
            <v>0</v>
          </cell>
        </row>
        <row r="29">
          <cell r="A29" t="str">
            <v>o.</v>
          </cell>
          <cell r="J29">
            <v>0</v>
          </cell>
        </row>
        <row r="30">
          <cell r="A30" t="str">
            <v>p.</v>
          </cell>
          <cell r="J30">
            <v>0</v>
          </cell>
        </row>
        <row r="31">
          <cell r="A31" t="str">
            <v>q.</v>
          </cell>
          <cell r="J31">
            <v>0</v>
          </cell>
        </row>
        <row r="32">
          <cell r="A32" t="str">
            <v>r.</v>
          </cell>
          <cell r="J32">
            <v>0</v>
          </cell>
        </row>
        <row r="33">
          <cell r="A33" t="str">
            <v>s.</v>
          </cell>
          <cell r="B33" t="str">
            <v>TOTAL ADJUSTMENTS FOR MEDI-CAL UNREIMBURSABLE COSTS</v>
          </cell>
          <cell r="E33">
            <v>0</v>
          </cell>
          <cell r="F33">
            <v>0</v>
          </cell>
          <cell r="G33">
            <v>0</v>
          </cell>
          <cell r="H33">
            <v>0</v>
          </cell>
          <cell r="I33">
            <v>0</v>
          </cell>
          <cell r="J33">
            <v>0</v>
          </cell>
        </row>
        <row r="34">
          <cell r="A34" t="str">
            <v>3.</v>
          </cell>
          <cell r="B34" t="str">
            <v>ADJUSTMENTS FOR DIRECT COSTS (IDENTIFY BY SERVICE PROVIDED)</v>
          </cell>
        </row>
        <row r="35">
          <cell r="A35" t="str">
            <v>a.</v>
          </cell>
          <cell r="J35">
            <v>0</v>
          </cell>
        </row>
        <row r="36">
          <cell r="A36" t="str">
            <v>b.</v>
          </cell>
          <cell r="J36">
            <v>0</v>
          </cell>
        </row>
        <row r="37">
          <cell r="A37" t="str">
            <v>c.</v>
          </cell>
          <cell r="J37">
            <v>0</v>
          </cell>
        </row>
        <row r="38">
          <cell r="A38" t="str">
            <v>d.</v>
          </cell>
          <cell r="J38">
            <v>0</v>
          </cell>
        </row>
        <row r="39">
          <cell r="A39" t="str">
            <v>e.</v>
          </cell>
          <cell r="J39">
            <v>0</v>
          </cell>
        </row>
        <row r="40">
          <cell r="A40" t="str">
            <v>f.</v>
          </cell>
          <cell r="J40">
            <v>0</v>
          </cell>
        </row>
        <row r="41">
          <cell r="A41" t="str">
            <v>g.</v>
          </cell>
          <cell r="J41">
            <v>0</v>
          </cell>
        </row>
        <row r="42">
          <cell r="A42" t="str">
            <v>h.</v>
          </cell>
          <cell r="J42">
            <v>0</v>
          </cell>
        </row>
        <row r="43">
          <cell r="A43" t="str">
            <v>i.</v>
          </cell>
          <cell r="J43">
            <v>0</v>
          </cell>
        </row>
        <row r="44">
          <cell r="A44" t="str">
            <v>j.</v>
          </cell>
          <cell r="J44">
            <v>0</v>
          </cell>
        </row>
        <row r="45">
          <cell r="A45" t="str">
            <v>k.</v>
          </cell>
          <cell r="J45">
            <v>0</v>
          </cell>
        </row>
        <row r="46">
          <cell r="A46" t="str">
            <v>l.</v>
          </cell>
          <cell r="J46">
            <v>0</v>
          </cell>
        </row>
        <row r="47">
          <cell r="A47" t="str">
            <v>m.</v>
          </cell>
          <cell r="J47">
            <v>0</v>
          </cell>
        </row>
        <row r="48">
          <cell r="A48" t="str">
            <v>n.</v>
          </cell>
          <cell r="J48">
            <v>0</v>
          </cell>
        </row>
        <row r="49">
          <cell r="A49" t="str">
            <v>o.</v>
          </cell>
          <cell r="J49">
            <v>0</v>
          </cell>
        </row>
        <row r="50">
          <cell r="A50" t="str">
            <v>p.</v>
          </cell>
          <cell r="J50">
            <v>0</v>
          </cell>
        </row>
        <row r="51">
          <cell r="A51" t="str">
            <v>q.</v>
          </cell>
          <cell r="J51">
            <v>0</v>
          </cell>
        </row>
        <row r="52">
          <cell r="A52" t="str">
            <v>r.</v>
          </cell>
          <cell r="J52">
            <v>0</v>
          </cell>
        </row>
        <row r="53">
          <cell r="A53" t="str">
            <v>s.</v>
          </cell>
          <cell r="B53" t="str">
            <v>TOTAL ADJUSTMENTS FOR DIRECT COSTS</v>
          </cell>
          <cell r="E53">
            <v>0</v>
          </cell>
          <cell r="F53">
            <v>0</v>
          </cell>
          <cell r="G53">
            <v>0</v>
          </cell>
          <cell r="H53">
            <v>0</v>
          </cell>
          <cell r="I53">
            <v>0</v>
          </cell>
          <cell r="J53">
            <v>0</v>
          </cell>
        </row>
        <row r="54">
          <cell r="A54" t="str">
            <v>4.</v>
          </cell>
          <cell r="B54" t="str">
            <v>TOTAL ADJUSTMENTS FOR MEDI-CAL UNREIMBURSABLE AND DIRECT COSTS</v>
          </cell>
          <cell r="E54">
            <v>0</v>
          </cell>
          <cell r="F54">
            <v>0</v>
          </cell>
          <cell r="G54">
            <v>0</v>
          </cell>
          <cell r="H54">
            <v>0</v>
          </cell>
          <cell r="I54">
            <v>0</v>
          </cell>
          <cell r="J54">
            <v>0</v>
          </cell>
        </row>
        <row r="55">
          <cell r="A55" t="str">
            <v>5.</v>
          </cell>
          <cell r="B55" t="str">
            <v>ADJUSTED GROSS COSTS TO BE DISTRIBUTED</v>
          </cell>
          <cell r="J55">
            <v>0</v>
          </cell>
        </row>
        <row r="58">
          <cell r="A58" t="str">
            <v>ENTER COUNTY ADMINISTRATION</v>
          </cell>
          <cell r="E58" t="str">
            <v>OTHER /
NON COUNTY</v>
          </cell>
          <cell r="F58" t="str">
            <v>E.I.
SACPA</v>
          </cell>
          <cell r="G58" t="str">
            <v>DAY TREAT.
SACPA</v>
          </cell>
          <cell r="H58" t="str">
            <v>OUTPATIENT
MEDI-CAL</v>
          </cell>
          <cell r="I58" t="str">
            <v>OUTPATIENT
SACPA</v>
          </cell>
          <cell r="J58" t="str">
            <v>TOTAL</v>
          </cell>
        </row>
        <row r="59">
          <cell r="A59" t="str">
            <v>6.</v>
          </cell>
          <cell r="B59" t="str">
            <v>COUNTY MEDI-CAL ADMINISTRATION (FROM COUNTY RECORDS)</v>
          </cell>
        </row>
        <row r="61">
          <cell r="A61" t="str">
            <v>7.</v>
          </cell>
          <cell r="B61" t="str">
            <v>TOTAL COSTS (PROGRAM AND COUNTY ADMINISTRATION)</v>
          </cell>
          <cell r="J61">
            <v>0</v>
          </cell>
        </row>
        <row r="63">
          <cell r="A63" t="str">
            <v>ENTER SERVICE DATA:</v>
          </cell>
          <cell r="E63" t="str">
            <v>OTHER /
NON COUNTY</v>
          </cell>
          <cell r="F63" t="str">
            <v>E.I.
SACPA</v>
          </cell>
          <cell r="G63" t="str">
            <v>DAY TREAT.
SACPA</v>
          </cell>
          <cell r="H63" t="str">
            <v>OUTPATIENT
MEDI-CAL</v>
          </cell>
          <cell r="I63" t="str">
            <v>OUTPATIENT
SACPA</v>
          </cell>
          <cell r="J63" t="str">
            <v>TOTAL</v>
          </cell>
        </row>
        <row r="64">
          <cell r="A64" t="str">
            <v>8.</v>
          </cell>
          <cell r="B64" t="str">
            <v>TOTAL GROUP SESSIONS FOR YEAR</v>
          </cell>
          <cell r="J64">
            <v>0</v>
          </cell>
        </row>
        <row r="65">
          <cell r="A65" t="str">
            <v>9.</v>
          </cell>
          <cell r="B65" t="str">
            <v xml:space="preserve">NUMBER OF GROUP SESSIONS BY COST CENTER </v>
          </cell>
        </row>
        <row r="66">
          <cell r="A66" t="str">
            <v>10.</v>
          </cell>
          <cell r="B66" t="str">
            <v>TOTAL GROUP FACE-TO-FACE VISITS</v>
          </cell>
          <cell r="E66">
            <v>0</v>
          </cell>
          <cell r="F66">
            <v>0</v>
          </cell>
          <cell r="G66">
            <v>0</v>
          </cell>
          <cell r="H66">
            <v>0</v>
          </cell>
          <cell r="I66">
            <v>0</v>
          </cell>
          <cell r="J66">
            <v>0</v>
          </cell>
        </row>
        <row r="67">
          <cell r="A67" t="str">
            <v>11.</v>
          </cell>
          <cell r="B67" t="str">
            <v>TOTAL INDIVIDUAL FACE-TO-FACE VISITS</v>
          </cell>
          <cell r="E67">
            <v>0</v>
          </cell>
          <cell r="F67">
            <v>0</v>
          </cell>
          <cell r="G67">
            <v>0</v>
          </cell>
          <cell r="H67">
            <v>0</v>
          </cell>
          <cell r="I67">
            <v>0</v>
          </cell>
          <cell r="J67">
            <v>0</v>
          </cell>
        </row>
        <row r="68">
          <cell r="A68" t="str">
            <v>12.</v>
          </cell>
          <cell r="B68" t="str">
            <v>TOTAL INDIVIDUAL FACE-TO-FACE VISITS (30 min.)</v>
          </cell>
          <cell r="E68">
            <v>0</v>
          </cell>
          <cell r="I68">
            <v>0</v>
          </cell>
          <cell r="J68">
            <v>0</v>
          </cell>
        </row>
        <row r="69">
          <cell r="A69" t="str">
            <v>13.</v>
          </cell>
          <cell r="B69" t="str">
            <v>AVERAGE MINUTES IN AN INDIVIDUAL FACE-TO-FACE SESSION</v>
          </cell>
          <cell r="J69">
            <v>0</v>
          </cell>
        </row>
        <row r="70">
          <cell r="A70" t="str">
            <v>14.</v>
          </cell>
          <cell r="B70" t="str">
            <v>AVERAGE MINUTES IN AN IND FACE-TO-FACE SESSION (30 min.)</v>
          </cell>
          <cell r="J70">
            <v>30</v>
          </cell>
        </row>
        <row r="71">
          <cell r="A71" t="str">
            <v>15.</v>
          </cell>
          <cell r="B71" t="str">
            <v>AVERAGE MINUTES IN A GROUP FACE-TO-FACE SESSION</v>
          </cell>
          <cell r="J71">
            <v>0</v>
          </cell>
        </row>
        <row r="76">
          <cell r="A76" t="str">
            <v>CALCULATED DATA - DO NOT CHANGE  FORMULAS BELOW THIS LINE</v>
          </cell>
        </row>
        <row r="77">
          <cell r="E77" t="str">
            <v>A</v>
          </cell>
          <cell r="F77" t="str">
            <v>B</v>
          </cell>
          <cell r="G77" t="str">
            <v>C</v>
          </cell>
          <cell r="H77" t="str">
            <v>D</v>
          </cell>
          <cell r="I77" t="str">
            <v>E</v>
          </cell>
          <cell r="J77" t="str">
            <v>F</v>
          </cell>
        </row>
        <row r="78">
          <cell r="E78" t="str">
            <v>OTHER /
NON COUNTY</v>
          </cell>
          <cell r="F78" t="str">
            <v>E.I.
SACPA</v>
          </cell>
          <cell r="G78" t="str">
            <v>DAY TREAT.
SACPA</v>
          </cell>
          <cell r="H78" t="str">
            <v>OUTPATIENT
MEDI-CAL</v>
          </cell>
          <cell r="I78" t="str">
            <v>OUTPATIENT
SACPA</v>
          </cell>
          <cell r="J78" t="str">
            <v>TOTAL</v>
          </cell>
        </row>
        <row r="79">
          <cell r="A79" t="str">
            <v>ODF GROUP</v>
          </cell>
        </row>
        <row r="80">
          <cell r="A80" t="str">
            <v>16.</v>
          </cell>
          <cell r="B80" t="str">
            <v>PERCENT OF GROUP FACE TO FACE VISITS</v>
          </cell>
          <cell r="E80">
            <v>0</v>
          </cell>
          <cell r="F80">
            <v>0</v>
          </cell>
          <cell r="G80">
            <v>0</v>
          </cell>
          <cell r="H80">
            <v>0</v>
          </cell>
          <cell r="I80">
            <v>0</v>
          </cell>
          <cell r="J80">
            <v>0</v>
          </cell>
        </row>
        <row r="81">
          <cell r="A81" t="str">
            <v>17.</v>
          </cell>
          <cell r="B81" t="str">
            <v xml:space="preserve">GROUP HOURS </v>
          </cell>
          <cell r="E81">
            <v>0</v>
          </cell>
          <cell r="F81">
            <v>0</v>
          </cell>
          <cell r="G81">
            <v>0</v>
          </cell>
          <cell r="H81">
            <v>0</v>
          </cell>
          <cell r="I81">
            <v>0</v>
          </cell>
          <cell r="J81">
            <v>0</v>
          </cell>
        </row>
        <row r="82">
          <cell r="A82" t="str">
            <v>18.</v>
          </cell>
          <cell r="B82" t="str">
            <v>PERCENT OF TOTAL HOURS WITHIN COST CENTER</v>
          </cell>
          <cell r="E82">
            <v>0</v>
          </cell>
          <cell r="F82">
            <v>0</v>
          </cell>
          <cell r="G82">
            <v>0</v>
          </cell>
          <cell r="H82">
            <v>0</v>
          </cell>
          <cell r="I82">
            <v>0</v>
          </cell>
          <cell r="J82">
            <v>0</v>
          </cell>
        </row>
        <row r="83">
          <cell r="A83" t="str">
            <v>ODF INDIVIDUAL</v>
          </cell>
        </row>
        <row r="84">
          <cell r="A84" t="str">
            <v>19.</v>
          </cell>
          <cell r="B84" t="str">
            <v>PERCENT OF INDIVIDUAL UNITS OF SERVICE</v>
          </cell>
          <cell r="E84">
            <v>0</v>
          </cell>
          <cell r="F84">
            <v>0</v>
          </cell>
          <cell r="G84">
            <v>0</v>
          </cell>
          <cell r="H84">
            <v>0</v>
          </cell>
          <cell r="I84">
            <v>0</v>
          </cell>
          <cell r="J84">
            <v>0</v>
          </cell>
        </row>
        <row r="85">
          <cell r="A85" t="str">
            <v>20.</v>
          </cell>
          <cell r="B85" t="str">
            <v>INDIVIDUAL HOURS</v>
          </cell>
          <cell r="E85">
            <v>0</v>
          </cell>
          <cell r="F85">
            <v>0</v>
          </cell>
          <cell r="G85">
            <v>0</v>
          </cell>
          <cell r="H85">
            <v>0</v>
          </cell>
          <cell r="I85">
            <v>0</v>
          </cell>
          <cell r="J85">
            <v>0</v>
          </cell>
        </row>
        <row r="86">
          <cell r="A86" t="str">
            <v>21.</v>
          </cell>
          <cell r="B86" t="str">
            <v>PERCENT OF TOTAL HOURS WITHIN COST CENTER</v>
          </cell>
          <cell r="E86">
            <v>0</v>
          </cell>
          <cell r="F86">
            <v>0</v>
          </cell>
          <cell r="G86">
            <v>0</v>
          </cell>
          <cell r="H86">
            <v>0</v>
          </cell>
          <cell r="I86">
            <v>0</v>
          </cell>
          <cell r="J86">
            <v>0</v>
          </cell>
        </row>
        <row r="87">
          <cell r="A87" t="str">
            <v>ODF INDIVIDUAL (30 min)</v>
          </cell>
        </row>
        <row r="88">
          <cell r="A88" t="str">
            <v>22.</v>
          </cell>
          <cell r="B88" t="str">
            <v>PERCENT OF INDIVIDUAL UNITS OF SERVICE</v>
          </cell>
          <cell r="E88">
            <v>0</v>
          </cell>
          <cell r="F88">
            <v>0</v>
          </cell>
          <cell r="G88">
            <v>0</v>
          </cell>
          <cell r="H88">
            <v>0</v>
          </cell>
          <cell r="I88">
            <v>0</v>
          </cell>
          <cell r="J88">
            <v>0</v>
          </cell>
        </row>
        <row r="89">
          <cell r="A89" t="str">
            <v>23.</v>
          </cell>
          <cell r="B89" t="str">
            <v>INDIVIDUAL HOURS</v>
          </cell>
          <cell r="E89">
            <v>0</v>
          </cell>
          <cell r="F89">
            <v>0</v>
          </cell>
          <cell r="G89">
            <v>0</v>
          </cell>
          <cell r="H89">
            <v>0</v>
          </cell>
          <cell r="I89">
            <v>0</v>
          </cell>
          <cell r="J89">
            <v>0</v>
          </cell>
        </row>
        <row r="90">
          <cell r="A90" t="str">
            <v>24.</v>
          </cell>
          <cell r="B90" t="str">
            <v>PERCENT OF TOTAL HOURS WITHIN COST CENTER</v>
          </cell>
          <cell r="E90">
            <v>0</v>
          </cell>
          <cell r="F90">
            <v>0</v>
          </cell>
          <cell r="G90">
            <v>0</v>
          </cell>
          <cell r="H90">
            <v>0</v>
          </cell>
          <cell r="I90">
            <v>0</v>
          </cell>
          <cell r="J90">
            <v>0</v>
          </cell>
        </row>
        <row r="91">
          <cell r="A91" t="str">
            <v>ODF INDIVIDUAL + GROUP</v>
          </cell>
        </row>
        <row r="92">
          <cell r="A92" t="str">
            <v>25.</v>
          </cell>
          <cell r="B92" t="str">
            <v>TOTAL STAFF HOURS</v>
          </cell>
          <cell r="E92">
            <v>0</v>
          </cell>
          <cell r="F92">
            <v>0</v>
          </cell>
          <cell r="G92">
            <v>0</v>
          </cell>
          <cell r="H92">
            <v>0</v>
          </cell>
          <cell r="I92">
            <v>0</v>
          </cell>
          <cell r="J92">
            <v>0</v>
          </cell>
        </row>
        <row r="93">
          <cell r="A93" t="str">
            <v>26.</v>
          </cell>
          <cell r="B93" t="str">
            <v>PERCENT OF TOTAL STAFF HOURS</v>
          </cell>
          <cell r="E93">
            <v>0</v>
          </cell>
          <cell r="F93">
            <v>0</v>
          </cell>
          <cell r="G93">
            <v>0</v>
          </cell>
          <cell r="H93">
            <v>0</v>
          </cell>
          <cell r="I93">
            <v>0</v>
          </cell>
          <cell r="J93">
            <v>0</v>
          </cell>
        </row>
        <row r="94">
          <cell r="A94" t="str">
            <v>COST TOTALS</v>
          </cell>
        </row>
        <row r="95">
          <cell r="A95" t="str">
            <v>27.</v>
          </cell>
          <cell r="B95" t="str">
            <v>TOTAL MEDI-CAL UNREIMBURSABLE COSTS</v>
          </cell>
          <cell r="E95">
            <v>0</v>
          </cell>
          <cell r="F95">
            <v>0</v>
          </cell>
          <cell r="G95">
            <v>0</v>
          </cell>
          <cell r="H95">
            <v>0</v>
          </cell>
          <cell r="I95">
            <v>0</v>
          </cell>
          <cell r="J95">
            <v>0</v>
          </cell>
        </row>
        <row r="96">
          <cell r="A96" t="str">
            <v>28.</v>
          </cell>
          <cell r="B96" t="str">
            <v>TOTAL DIRECT COSTS</v>
          </cell>
          <cell r="E96">
            <v>0</v>
          </cell>
          <cell r="F96">
            <v>0</v>
          </cell>
          <cell r="G96">
            <v>0</v>
          </cell>
          <cell r="H96">
            <v>0</v>
          </cell>
          <cell r="I96">
            <v>0</v>
          </cell>
          <cell r="J96">
            <v>0</v>
          </cell>
        </row>
        <row r="97">
          <cell r="A97" t="str">
            <v>29.</v>
          </cell>
          <cell r="B97" t="str">
            <v>DISTRIBUTED ADJUSTED GROSS COSTS</v>
          </cell>
          <cell r="E97">
            <v>0</v>
          </cell>
          <cell r="F97">
            <v>0</v>
          </cell>
          <cell r="G97">
            <v>0</v>
          </cell>
          <cell r="H97">
            <v>0</v>
          </cell>
          <cell r="I97">
            <v>0</v>
          </cell>
          <cell r="J97">
            <v>0</v>
          </cell>
        </row>
        <row r="98">
          <cell r="A98" t="str">
            <v>30.</v>
          </cell>
          <cell r="B98" t="str">
            <v>TOTAL PROGRAM COSTS</v>
          </cell>
          <cell r="E98">
            <v>0</v>
          </cell>
          <cell r="F98">
            <v>0</v>
          </cell>
          <cell r="G98">
            <v>0</v>
          </cell>
          <cell r="H98">
            <v>0</v>
          </cell>
          <cell r="I98">
            <v>0</v>
          </cell>
          <cell r="J98">
            <v>0</v>
          </cell>
        </row>
        <row r="100">
          <cell r="A100" t="str">
            <v>31.</v>
          </cell>
          <cell r="B100" t="str">
            <v>TOTAL COSTS FOR DISTRIBUTION</v>
          </cell>
          <cell r="E100">
            <v>0</v>
          </cell>
          <cell r="F100">
            <v>0</v>
          </cell>
          <cell r="G100">
            <v>0</v>
          </cell>
          <cell r="H100">
            <v>0</v>
          </cell>
          <cell r="I100">
            <v>0</v>
          </cell>
          <cell r="J100">
            <v>0</v>
          </cell>
        </row>
        <row r="102">
          <cell r="A102" t="str">
            <v>CALCULATIONS BASED ON TOTAL COSTS FOR DISTRIBUTION</v>
          </cell>
        </row>
        <row r="103">
          <cell r="A103" t="str">
            <v>32.</v>
          </cell>
          <cell r="B103" t="str">
            <v>DISTRIBUTED GROUP COSTS</v>
          </cell>
          <cell r="E103">
            <v>0</v>
          </cell>
          <cell r="F103">
            <v>0</v>
          </cell>
          <cell r="G103">
            <v>0</v>
          </cell>
          <cell r="H103">
            <v>0</v>
          </cell>
          <cell r="I103">
            <v>0</v>
          </cell>
          <cell r="J103">
            <v>0</v>
          </cell>
        </row>
        <row r="104">
          <cell r="A104" t="str">
            <v>33.</v>
          </cell>
          <cell r="B104" t="str">
            <v>TOTAL GROUP COUNTY ADMINISTRATION COSTS</v>
          </cell>
          <cell r="H104">
            <v>0</v>
          </cell>
          <cell r="J104">
            <v>0</v>
          </cell>
        </row>
        <row r="105">
          <cell r="A105" t="str">
            <v>34.</v>
          </cell>
          <cell r="B105" t="str">
            <v>GROUP TREATMENT COSTS</v>
          </cell>
          <cell r="E105">
            <v>0</v>
          </cell>
          <cell r="F105">
            <v>0</v>
          </cell>
          <cell r="G105">
            <v>0</v>
          </cell>
          <cell r="H105">
            <v>0</v>
          </cell>
          <cell r="I105">
            <v>0</v>
          </cell>
          <cell r="J105">
            <v>0</v>
          </cell>
        </row>
        <row r="106">
          <cell r="A106" t="str">
            <v>35.</v>
          </cell>
          <cell r="B106" t="str">
            <v>COST PER GROUP SESSION</v>
          </cell>
          <cell r="E106">
            <v>0</v>
          </cell>
          <cell r="F106">
            <v>0</v>
          </cell>
          <cell r="G106">
            <v>0</v>
          </cell>
          <cell r="H106">
            <v>0</v>
          </cell>
          <cell r="I106">
            <v>0</v>
          </cell>
          <cell r="J106">
            <v>0</v>
          </cell>
        </row>
        <row r="107">
          <cell r="A107" t="str">
            <v>36.</v>
          </cell>
          <cell r="B107" t="str">
            <v>COST PER GROUP FACE TO FACE VISIT</v>
          </cell>
          <cell r="E107">
            <v>0</v>
          </cell>
          <cell r="F107">
            <v>0</v>
          </cell>
          <cell r="G107">
            <v>0</v>
          </cell>
          <cell r="H107">
            <v>0</v>
          </cell>
          <cell r="I107">
            <v>0</v>
          </cell>
          <cell r="J107">
            <v>0</v>
          </cell>
        </row>
        <row r="108">
          <cell r="A108" t="str">
            <v>37.</v>
          </cell>
          <cell r="B108" t="str">
            <v>GROUP VISIT DRUG/MEDI-CAL MAXIMUM RATE</v>
          </cell>
          <cell r="H108">
            <v>0</v>
          </cell>
        </row>
        <row r="109">
          <cell r="A109" t="str">
            <v>38.</v>
          </cell>
          <cell r="B109" t="str">
            <v>MAXIMUM ALLOWABLE MEDI-CAL COSTS FOR GROUP SESSIONS</v>
          </cell>
          <cell r="H109">
            <v>0</v>
          </cell>
        </row>
        <row r="110">
          <cell r="A110" t="str">
            <v>39.</v>
          </cell>
          <cell r="B110" t="str">
            <v>ADJUSTED COST PER GROUP FACE TO FACE VISIT (PROVISIONAL RATE)</v>
          </cell>
          <cell r="H110">
            <v>0</v>
          </cell>
        </row>
        <row r="111">
          <cell r="A111" t="str">
            <v>40.</v>
          </cell>
          <cell r="B111" t="str">
            <v>COSTS MOVED TO UNRESTRICTED FUNDING SOURCES . . . . . . . . . .</v>
          </cell>
          <cell r="D111">
            <v>0</v>
          </cell>
        </row>
        <row r="112">
          <cell r="G112" t="str">
            <v xml:space="preserve">GROUP MAXIMUM RATE &gt;&gt; </v>
          </cell>
          <cell r="H112">
            <v>32.33</v>
          </cell>
        </row>
        <row r="114">
          <cell r="A114" t="str">
            <v>41.</v>
          </cell>
          <cell r="B114" t="str">
            <v>DISTRIBUTED INDIVIDUAL COSTS</v>
          </cell>
          <cell r="E114">
            <v>0</v>
          </cell>
          <cell r="F114">
            <v>0</v>
          </cell>
          <cell r="G114">
            <v>0</v>
          </cell>
          <cell r="H114">
            <v>0</v>
          </cell>
          <cell r="I114">
            <v>0</v>
          </cell>
          <cell r="J114">
            <v>0</v>
          </cell>
        </row>
        <row r="115">
          <cell r="A115" t="str">
            <v>42.</v>
          </cell>
          <cell r="B115" t="str">
            <v>DISTRIBUTED INDIVIDUAL COSTS  (30 min.)</v>
          </cell>
          <cell r="E115">
            <v>0</v>
          </cell>
          <cell r="F115">
            <v>0</v>
          </cell>
          <cell r="G115">
            <v>0</v>
          </cell>
          <cell r="H115">
            <v>0</v>
          </cell>
          <cell r="I115">
            <v>0</v>
          </cell>
          <cell r="J115">
            <v>0</v>
          </cell>
        </row>
        <row r="116">
          <cell r="A116" t="str">
            <v>43.</v>
          </cell>
          <cell r="B116" t="str">
            <v>TOTAL INDIVIDUAL COUNTY ADMINISTRATION COSTS</v>
          </cell>
          <cell r="H116">
            <v>0</v>
          </cell>
          <cell r="J116">
            <v>0</v>
          </cell>
        </row>
        <row r="117">
          <cell r="A117" t="str">
            <v>44.</v>
          </cell>
          <cell r="B117" t="str">
            <v>INDIVIDUAL TREATMENT COSTS</v>
          </cell>
          <cell r="E117">
            <v>0</v>
          </cell>
          <cell r="F117">
            <v>0</v>
          </cell>
          <cell r="G117">
            <v>0</v>
          </cell>
          <cell r="H117">
            <v>0</v>
          </cell>
          <cell r="I117">
            <v>0</v>
          </cell>
          <cell r="J117">
            <v>0</v>
          </cell>
        </row>
        <row r="118">
          <cell r="A118" t="str">
            <v>45.</v>
          </cell>
          <cell r="B118" t="str">
            <v>COST PER INDIVIDUAL FACE TO FACE VISIT</v>
          </cell>
          <cell r="E118">
            <v>0</v>
          </cell>
          <cell r="F118">
            <v>0</v>
          </cell>
          <cell r="G118">
            <v>0</v>
          </cell>
          <cell r="H118">
            <v>0</v>
          </cell>
          <cell r="I118">
            <v>0</v>
          </cell>
          <cell r="J118">
            <v>0</v>
          </cell>
        </row>
        <row r="119">
          <cell r="A119" t="str">
            <v>46.</v>
          </cell>
          <cell r="B119" t="str">
            <v>COST PER INDIVIDUAL FACE TO FACE VISIT  ( 30 min.)</v>
          </cell>
          <cell r="E119">
            <v>0</v>
          </cell>
          <cell r="F119">
            <v>0</v>
          </cell>
          <cell r="G119">
            <v>0</v>
          </cell>
          <cell r="H119">
            <v>0</v>
          </cell>
          <cell r="I119">
            <v>0</v>
          </cell>
          <cell r="J119">
            <v>0</v>
          </cell>
        </row>
        <row r="120">
          <cell r="A120" t="str">
            <v>47.</v>
          </cell>
          <cell r="B120" t="str">
            <v>INDIVIDUAL DRUG/MEDI-CAL MAXIMUM RATE</v>
          </cell>
          <cell r="H120">
            <v>0</v>
          </cell>
        </row>
        <row r="121">
          <cell r="A121" t="str">
            <v>48.</v>
          </cell>
          <cell r="B121" t="str">
            <v>MAXIMUM ALLOWABLE MEDI-CAL COSTS FOR INDIVIDUAL SESSIONS</v>
          </cell>
          <cell r="H121">
            <v>0</v>
          </cell>
        </row>
        <row r="122">
          <cell r="A122" t="str">
            <v>49.</v>
          </cell>
          <cell r="B122" t="str">
            <v>ADJUSTED COST PER INDIVIDUAL SESSION (PROVISIONAL RATE)</v>
          </cell>
          <cell r="H122">
            <v>0</v>
          </cell>
        </row>
        <row r="123">
          <cell r="A123" t="str">
            <v>50.</v>
          </cell>
          <cell r="B123" t="str">
            <v xml:space="preserve">COSTS MOVED TO UNRESTRICTED FUNDING SOURCES . . . . . . . . . </v>
          </cell>
          <cell r="D123">
            <v>0</v>
          </cell>
        </row>
        <row r="124">
          <cell r="G124" t="str">
            <v xml:space="preserve">INDIVIDUAL MAXIMUM RATE &gt;&gt; </v>
          </cell>
          <cell r="H124">
            <v>70.25</v>
          </cell>
        </row>
        <row r="125">
          <cell r="A125" t="str">
            <v xml:space="preserve">CALCULATIONS BASED ON TOTAL COSTS </v>
          </cell>
        </row>
        <row r="126">
          <cell r="D126" t="str">
            <v>UNRESTRICTED</v>
          </cell>
        </row>
        <row r="127">
          <cell r="A127" t="str">
            <v>51.</v>
          </cell>
          <cell r="B127" t="str">
            <v xml:space="preserve">TOTAL REIMBURSABLE COSTS </v>
          </cell>
          <cell r="D127">
            <v>0</v>
          </cell>
          <cell r="E127">
            <v>0</v>
          </cell>
          <cell r="F127">
            <v>0</v>
          </cell>
          <cell r="G127">
            <v>0</v>
          </cell>
          <cell r="H127">
            <v>0</v>
          </cell>
          <cell r="I127">
            <v>0</v>
          </cell>
          <cell r="J127">
            <v>0</v>
          </cell>
        </row>
        <row r="128">
          <cell r="A128" t="str">
            <v>52.</v>
          </cell>
          <cell r="B128" t="str">
            <v>COST PER GROUP STAFF HOUR</v>
          </cell>
          <cell r="D128">
            <v>0</v>
          </cell>
          <cell r="E128">
            <v>0</v>
          </cell>
          <cell r="F128">
            <v>0</v>
          </cell>
          <cell r="G128">
            <v>0</v>
          </cell>
          <cell r="H128">
            <v>0</v>
          </cell>
          <cell r="I128">
            <v>0</v>
          </cell>
          <cell r="J128">
            <v>0</v>
          </cell>
        </row>
        <row r="129">
          <cell r="A129" t="str">
            <v>53.</v>
          </cell>
          <cell r="B129" t="str">
            <v>COST PER INDIVIDUAL STAFF HOUR</v>
          </cell>
          <cell r="D129">
            <v>0</v>
          </cell>
          <cell r="E129">
            <v>0</v>
          </cell>
          <cell r="F129">
            <v>0</v>
          </cell>
          <cell r="G129">
            <v>0</v>
          </cell>
          <cell r="H129">
            <v>0</v>
          </cell>
          <cell r="I129">
            <v>0</v>
          </cell>
          <cell r="J129">
            <v>0</v>
          </cell>
        </row>
        <row r="130">
          <cell r="A130" t="str">
            <v>54.</v>
          </cell>
          <cell r="B130" t="str">
            <v xml:space="preserve">COST PER TOTAL STAFF HOUR </v>
          </cell>
          <cell r="D130">
            <v>0</v>
          </cell>
          <cell r="E130">
            <v>0</v>
          </cell>
          <cell r="F130">
            <v>0</v>
          </cell>
          <cell r="G130">
            <v>0</v>
          </cell>
          <cell r="H130">
            <v>0</v>
          </cell>
          <cell r="I130">
            <v>0</v>
          </cell>
          <cell r="J130">
            <v>0</v>
          </cell>
        </row>
        <row r="132">
          <cell r="A132" t="str">
            <v>55.</v>
          </cell>
          <cell r="B132" t="str">
            <v>TOTAL MEDI-CAL COSTS (GROUP + INDIVIDUAL TREAT.)</v>
          </cell>
          <cell r="H132">
            <v>0</v>
          </cell>
        </row>
      </sheetData>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42"/>
  <sheetViews>
    <sheetView workbookViewId="0"/>
  </sheetViews>
  <sheetFormatPr defaultRowHeight="13.5" x14ac:dyDescent="0.25"/>
  <cols>
    <col min="1" max="1" width="147.19921875" customWidth="1"/>
  </cols>
  <sheetData>
    <row r="1" spans="1:1" ht="15" x14ac:dyDescent="0.25">
      <c r="A1" s="207" t="s">
        <v>184</v>
      </c>
    </row>
    <row r="2" spans="1:1" ht="15" x14ac:dyDescent="0.25">
      <c r="A2" s="194" t="s">
        <v>153</v>
      </c>
    </row>
    <row r="3" spans="1:1" ht="15" x14ac:dyDescent="0.25">
      <c r="A3" s="203"/>
    </row>
    <row r="4" spans="1:1" ht="15" x14ac:dyDescent="0.25">
      <c r="A4" s="197" t="s">
        <v>154</v>
      </c>
    </row>
    <row r="5" spans="1:1" ht="14.25" x14ac:dyDescent="0.25">
      <c r="A5" s="198" t="s">
        <v>166</v>
      </c>
    </row>
    <row r="6" spans="1:1" ht="28.5" x14ac:dyDescent="0.25">
      <c r="A6" s="198" t="s">
        <v>163</v>
      </c>
    </row>
    <row r="7" spans="1:1" ht="42.75" x14ac:dyDescent="0.25">
      <c r="A7" s="198" t="s">
        <v>164</v>
      </c>
    </row>
    <row r="8" spans="1:1" ht="14.25" x14ac:dyDescent="0.25">
      <c r="A8" s="198"/>
    </row>
    <row r="9" spans="1:1" ht="15" x14ac:dyDescent="0.25">
      <c r="A9" s="197" t="s">
        <v>180</v>
      </c>
    </row>
    <row r="10" spans="1:1" ht="15" x14ac:dyDescent="0.25">
      <c r="A10" s="205" t="s">
        <v>181</v>
      </c>
    </row>
    <row r="11" spans="1:1" ht="15" x14ac:dyDescent="0.25">
      <c r="A11" s="205" t="s">
        <v>182</v>
      </c>
    </row>
    <row r="12" spans="1:1" ht="15" x14ac:dyDescent="0.25">
      <c r="A12" s="204" t="s">
        <v>183</v>
      </c>
    </row>
    <row r="13" spans="1:1" ht="28.5" x14ac:dyDescent="0.25">
      <c r="A13" s="206" t="s">
        <v>185</v>
      </c>
    </row>
    <row r="14" spans="1:1" ht="15" x14ac:dyDescent="0.25">
      <c r="A14" s="204"/>
    </row>
    <row r="15" spans="1:1" ht="15" x14ac:dyDescent="0.25">
      <c r="A15" s="196" t="s">
        <v>155</v>
      </c>
    </row>
    <row r="16" spans="1:1" ht="28.5" x14ac:dyDescent="0.25">
      <c r="A16" s="198" t="s">
        <v>167</v>
      </c>
    </row>
    <row r="17" spans="1:1" ht="28.5" x14ac:dyDescent="0.25">
      <c r="A17" s="198" t="s">
        <v>168</v>
      </c>
    </row>
    <row r="18" spans="1:1" ht="42.75" x14ac:dyDescent="0.25">
      <c r="A18" s="198" t="s">
        <v>169</v>
      </c>
    </row>
    <row r="19" spans="1:1" ht="15" x14ac:dyDescent="0.25">
      <c r="A19" s="203"/>
    </row>
    <row r="20" spans="1:1" ht="15" x14ac:dyDescent="0.25">
      <c r="A20" s="197" t="s">
        <v>156</v>
      </c>
    </row>
    <row r="21" spans="1:1" ht="42.75" x14ac:dyDescent="0.25">
      <c r="A21" s="198" t="s">
        <v>165</v>
      </c>
    </row>
    <row r="22" spans="1:1" ht="15" x14ac:dyDescent="0.25">
      <c r="A22" s="203"/>
    </row>
    <row r="23" spans="1:1" ht="15" x14ac:dyDescent="0.25">
      <c r="A23" s="196" t="s">
        <v>157</v>
      </c>
    </row>
    <row r="24" spans="1:1" ht="42.75" x14ac:dyDescent="0.25">
      <c r="A24" s="198" t="s">
        <v>170</v>
      </c>
    </row>
    <row r="25" spans="1:1" ht="14.25" x14ac:dyDescent="0.25">
      <c r="A25" s="198" t="s">
        <v>171</v>
      </c>
    </row>
    <row r="26" spans="1:1" ht="14.25" x14ac:dyDescent="0.25">
      <c r="A26" s="198" t="s">
        <v>172</v>
      </c>
    </row>
    <row r="27" spans="1:1" ht="28.5" x14ac:dyDescent="0.25">
      <c r="A27" s="198" t="s">
        <v>173</v>
      </c>
    </row>
    <row r="28" spans="1:1" ht="14.25" x14ac:dyDescent="0.25">
      <c r="A28" s="198" t="s">
        <v>174</v>
      </c>
    </row>
    <row r="29" spans="1:1" ht="42.75" x14ac:dyDescent="0.25">
      <c r="A29" s="198" t="s">
        <v>158</v>
      </c>
    </row>
    <row r="30" spans="1:1" ht="42.75" x14ac:dyDescent="0.25">
      <c r="A30" s="198" t="s">
        <v>175</v>
      </c>
    </row>
    <row r="31" spans="1:1" ht="58.15" customHeight="1" x14ac:dyDescent="0.25">
      <c r="A31" s="198" t="s">
        <v>176</v>
      </c>
    </row>
    <row r="32" spans="1:1" ht="15" x14ac:dyDescent="0.25">
      <c r="A32" s="203"/>
    </row>
    <row r="33" spans="1:1" ht="15" x14ac:dyDescent="0.25">
      <c r="A33" s="199" t="s">
        <v>159</v>
      </c>
    </row>
    <row r="34" spans="1:1" ht="71.25" x14ac:dyDescent="0.25">
      <c r="A34" s="198" t="s">
        <v>160</v>
      </c>
    </row>
    <row r="35" spans="1:1" ht="15" x14ac:dyDescent="0.25">
      <c r="A35" s="199"/>
    </row>
    <row r="36" spans="1:1" ht="15" x14ac:dyDescent="0.25">
      <c r="A36" s="196" t="s">
        <v>155</v>
      </c>
    </row>
    <row r="37" spans="1:1" ht="29.25" x14ac:dyDescent="0.25">
      <c r="A37" s="198" t="s">
        <v>177</v>
      </c>
    </row>
    <row r="38" spans="1:1" ht="15" x14ac:dyDescent="0.25">
      <c r="A38" s="195"/>
    </row>
    <row r="39" spans="1:1" ht="15" x14ac:dyDescent="0.25">
      <c r="A39" s="196" t="s">
        <v>161</v>
      </c>
    </row>
    <row r="40" spans="1:1" ht="43.5" x14ac:dyDescent="0.25">
      <c r="A40" s="198" t="s">
        <v>178</v>
      </c>
    </row>
    <row r="41" spans="1:1" ht="45" x14ac:dyDescent="0.25">
      <c r="A41" s="198" t="s">
        <v>179</v>
      </c>
    </row>
    <row r="42" spans="1:1" ht="15" x14ac:dyDescent="0.25">
      <c r="A42" s="199"/>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KV2263"/>
  <sheetViews>
    <sheetView zoomScaleNormal="100" workbookViewId="0">
      <pane ySplit="10" topLeftCell="A29" activePane="bottomLeft" state="frozen"/>
      <selection activeCell="D60" sqref="D60"/>
      <selection pane="bottomLeft" activeCell="A39" sqref="A39"/>
    </sheetView>
  </sheetViews>
  <sheetFormatPr defaultColWidth="12.796875" defaultRowHeight="15.75" x14ac:dyDescent="0.25"/>
  <cols>
    <col min="1" max="1" width="42.796875" style="212" customWidth="1"/>
    <col min="2" max="2" width="0.796875" style="212" customWidth="1"/>
    <col min="3" max="3" width="30.3984375" style="212" customWidth="1"/>
    <col min="4" max="4" width="19" style="212" customWidth="1"/>
    <col min="5" max="5" width="18.59765625" style="212" customWidth="1"/>
    <col min="6" max="6" width="20.59765625" style="212" customWidth="1"/>
    <col min="7" max="7" width="19.19921875" style="212" customWidth="1"/>
    <col min="8" max="8" width="16.59765625" style="211" customWidth="1"/>
    <col min="9" max="9" width="16.19921875" style="211" customWidth="1"/>
    <col min="10" max="10" width="12.796875" style="211"/>
    <col min="11" max="11" width="46.796875" style="211" customWidth="1"/>
    <col min="12" max="308" width="12.796875" style="211"/>
    <col min="309" max="16384" width="12.796875" style="212"/>
  </cols>
  <sheetData>
    <row r="1" spans="1:308" x14ac:dyDescent="0.25">
      <c r="A1" s="13" t="s">
        <v>142</v>
      </c>
      <c r="B1" s="5"/>
      <c r="C1" s="7"/>
      <c r="D1" s="16" t="s">
        <v>26</v>
      </c>
      <c r="E1" s="109" t="s">
        <v>146</v>
      </c>
      <c r="F1" s="110"/>
      <c r="G1" s="110"/>
      <c r="J1" s="213"/>
      <c r="KS1" s="212"/>
      <c r="KT1" s="212"/>
      <c r="KU1" s="212"/>
      <c r="KV1" s="212"/>
    </row>
    <row r="2" spans="1:308" ht="8.4499999999999993" customHeight="1" x14ac:dyDescent="0.25">
      <c r="A2" s="1"/>
      <c r="B2" s="5"/>
      <c r="C2" s="5"/>
      <c r="D2" s="5"/>
      <c r="E2" s="5"/>
      <c r="F2" s="5"/>
      <c r="G2" s="5"/>
      <c r="J2" s="213"/>
      <c r="KS2" s="212"/>
      <c r="KT2" s="212"/>
      <c r="KU2" s="212"/>
      <c r="KV2" s="212"/>
    </row>
    <row r="3" spans="1:308" ht="18" x14ac:dyDescent="0.25">
      <c r="A3" s="321" t="s">
        <v>129</v>
      </c>
      <c r="B3" s="321"/>
      <c r="C3" s="321"/>
      <c r="D3" s="321"/>
      <c r="E3" s="321"/>
      <c r="F3" s="321"/>
      <c r="G3" s="321"/>
      <c r="H3" s="214"/>
      <c r="I3" s="214"/>
      <c r="J3" s="215"/>
      <c r="K3" s="215"/>
      <c r="KS3" s="212"/>
      <c r="KT3" s="212"/>
      <c r="KU3" s="212"/>
      <c r="KV3" s="212"/>
    </row>
    <row r="4" spans="1:308" x14ac:dyDescent="0.25">
      <c r="A4" s="319" t="s">
        <v>69</v>
      </c>
      <c r="B4" s="319"/>
      <c r="C4" s="319"/>
      <c r="D4" s="319"/>
      <c r="E4" s="319"/>
      <c r="F4" s="319"/>
      <c r="G4" s="319"/>
      <c r="H4" s="216"/>
      <c r="I4" s="216"/>
      <c r="J4" s="217"/>
      <c r="K4" s="218"/>
      <c r="KS4" s="212"/>
      <c r="KT4" s="212"/>
      <c r="KU4" s="212"/>
      <c r="KV4" s="212"/>
    </row>
    <row r="5" spans="1:308" x14ac:dyDescent="0.25">
      <c r="A5" s="3" t="s">
        <v>25</v>
      </c>
      <c r="B5" s="219"/>
      <c r="C5" s="318"/>
      <c r="D5" s="318"/>
      <c r="E5" s="318"/>
      <c r="F5" s="3" t="s">
        <v>0</v>
      </c>
      <c r="G5" s="14"/>
      <c r="J5" s="220"/>
      <c r="K5" s="221"/>
      <c r="KS5" s="212"/>
      <c r="KT5" s="212"/>
      <c r="KU5" s="212"/>
      <c r="KV5" s="212"/>
    </row>
    <row r="6" spans="1:308" x14ac:dyDescent="0.25">
      <c r="A6" s="4"/>
      <c r="B6" s="219" t="s">
        <v>1</v>
      </c>
      <c r="C6" s="317"/>
      <c r="D6" s="317"/>
      <c r="E6" s="317"/>
      <c r="F6" s="3" t="s">
        <v>2</v>
      </c>
      <c r="G6" s="15"/>
      <c r="KS6" s="212"/>
      <c r="KT6" s="212"/>
      <c r="KU6" s="212"/>
      <c r="KV6" s="212"/>
    </row>
    <row r="7" spans="1:308" ht="16.350000000000001" customHeight="1" x14ac:dyDescent="0.25">
      <c r="A7" s="4"/>
      <c r="B7" s="3"/>
      <c r="C7" s="111"/>
      <c r="D7" s="111"/>
      <c r="E7" s="111"/>
      <c r="F7" s="111"/>
      <c r="G7" s="3"/>
      <c r="H7" s="222"/>
      <c r="KS7" s="212"/>
      <c r="KT7" s="212"/>
      <c r="KU7" s="212"/>
      <c r="KV7" s="212"/>
    </row>
    <row r="8" spans="1:308" ht="26.25" x14ac:dyDescent="0.25">
      <c r="A8" s="8"/>
      <c r="B8" s="223"/>
      <c r="C8" s="200" t="s">
        <v>162</v>
      </c>
      <c r="D8" s="224"/>
      <c r="E8" s="224"/>
      <c r="F8" s="224"/>
      <c r="G8" s="224"/>
      <c r="H8" s="225"/>
      <c r="I8" s="226"/>
      <c r="J8" s="225"/>
      <c r="K8" s="226"/>
      <c r="KS8" s="212"/>
      <c r="KT8" s="212"/>
      <c r="KU8" s="212"/>
      <c r="KV8" s="212"/>
    </row>
    <row r="9" spans="1:308" ht="43.5" customHeight="1" x14ac:dyDescent="0.3">
      <c r="A9" s="142" t="s">
        <v>147</v>
      </c>
      <c r="B9" s="227"/>
      <c r="C9" s="143"/>
      <c r="D9" s="228"/>
      <c r="E9" s="228"/>
      <c r="F9" s="228"/>
      <c r="G9" s="228"/>
      <c r="H9" s="229"/>
      <c r="I9" s="226"/>
      <c r="J9" s="225"/>
      <c r="K9" s="226"/>
      <c r="KS9" s="212"/>
      <c r="KT9" s="212"/>
      <c r="KU9" s="212"/>
      <c r="KV9" s="212"/>
    </row>
    <row r="10" spans="1:308" ht="4.7" customHeight="1" thickBot="1" x14ac:dyDescent="0.3">
      <c r="A10" s="9"/>
      <c r="B10" s="230"/>
      <c r="C10" s="231"/>
      <c r="D10" s="232"/>
      <c r="E10" s="232"/>
      <c r="F10" s="232"/>
      <c r="G10" s="232"/>
      <c r="KS10" s="212"/>
      <c r="KT10" s="212"/>
      <c r="KU10" s="212"/>
      <c r="KV10" s="212"/>
    </row>
    <row r="11" spans="1:308" ht="15" customHeight="1" thickBot="1" x14ac:dyDescent="0.3">
      <c r="A11" s="40" t="s">
        <v>46</v>
      </c>
      <c r="B11" s="233"/>
      <c r="C11" s="108">
        <f>Personnel1!I48</f>
        <v>0</v>
      </c>
      <c r="D11" s="234"/>
      <c r="E11" s="234"/>
      <c r="F11" s="234"/>
      <c r="G11" s="234"/>
      <c r="H11" s="235"/>
      <c r="I11" s="235"/>
      <c r="KS11" s="212"/>
      <c r="KT11" s="212"/>
      <c r="KU11" s="212"/>
      <c r="KV11" s="212"/>
    </row>
    <row r="12" spans="1:308" ht="16.5" thickBot="1" x14ac:dyDescent="0.3">
      <c r="A12" s="41" t="s">
        <v>58</v>
      </c>
      <c r="B12" s="236"/>
      <c r="C12" s="176"/>
      <c r="D12" s="237"/>
      <c r="E12" s="237"/>
      <c r="F12" s="237"/>
      <c r="G12" s="237"/>
      <c r="KS12" s="212"/>
      <c r="KT12" s="212"/>
      <c r="KU12" s="212"/>
      <c r="KV12" s="212"/>
    </row>
    <row r="13" spans="1:308" ht="26.25" x14ac:dyDescent="0.25">
      <c r="A13" s="39" t="s">
        <v>59</v>
      </c>
      <c r="B13" s="236"/>
      <c r="C13" s="176"/>
      <c r="D13" s="237"/>
      <c r="E13" s="237"/>
      <c r="F13" s="237"/>
      <c r="G13" s="237"/>
      <c r="KS13" s="212"/>
      <c r="KT13" s="212"/>
      <c r="KU13" s="212"/>
      <c r="KV13" s="212"/>
    </row>
    <row r="14" spans="1:308" ht="15" customHeight="1" x14ac:dyDescent="0.25">
      <c r="A14" s="32" t="s">
        <v>29</v>
      </c>
      <c r="B14" s="238"/>
      <c r="C14" s="19"/>
      <c r="D14" s="239"/>
      <c r="E14" s="239"/>
      <c r="F14" s="239"/>
      <c r="G14" s="239"/>
      <c r="KS14" s="212"/>
      <c r="KT14" s="212"/>
      <c r="KU14" s="212"/>
      <c r="KV14" s="212"/>
    </row>
    <row r="15" spans="1:308" ht="15" customHeight="1" x14ac:dyDescent="0.25">
      <c r="A15" s="32" t="s">
        <v>30</v>
      </c>
      <c r="B15" s="238"/>
      <c r="C15" s="43"/>
      <c r="D15" s="240"/>
      <c r="E15" s="239"/>
      <c r="F15" s="239"/>
      <c r="G15" s="239"/>
      <c r="KS15" s="212"/>
      <c r="KT15" s="212"/>
      <c r="KU15" s="212"/>
      <c r="KV15" s="212"/>
    </row>
    <row r="16" spans="1:308" x14ac:dyDescent="0.25">
      <c r="A16" s="35" t="s">
        <v>130</v>
      </c>
      <c r="B16" s="241"/>
      <c r="C16" s="19"/>
      <c r="D16" s="240"/>
      <c r="E16" s="239"/>
      <c r="F16" s="239"/>
      <c r="G16" s="239"/>
      <c r="H16" s="242"/>
      <c r="KS16" s="212"/>
      <c r="KT16" s="212"/>
      <c r="KU16" s="212"/>
      <c r="KV16" s="212"/>
    </row>
    <row r="17" spans="1:308" ht="15" customHeight="1" x14ac:dyDescent="0.25">
      <c r="A17" s="32" t="s">
        <v>6</v>
      </c>
      <c r="B17" s="241"/>
      <c r="C17" s="19"/>
      <c r="D17" s="240"/>
      <c r="E17" s="239"/>
      <c r="F17" s="239"/>
      <c r="G17" s="239"/>
      <c r="KS17" s="212"/>
      <c r="KT17" s="212"/>
      <c r="KU17" s="212"/>
      <c r="KV17" s="212"/>
    </row>
    <row r="18" spans="1:308" ht="15" customHeight="1" x14ac:dyDescent="0.25">
      <c r="A18" s="32" t="s">
        <v>31</v>
      </c>
      <c r="B18" s="241"/>
      <c r="C18" s="19"/>
      <c r="D18" s="240"/>
      <c r="E18" s="239"/>
      <c r="F18" s="239"/>
      <c r="G18" s="239"/>
      <c r="KS18" s="212"/>
      <c r="KT18" s="212"/>
      <c r="KU18" s="212"/>
      <c r="KV18" s="212"/>
    </row>
    <row r="19" spans="1:308" x14ac:dyDescent="0.25">
      <c r="A19" s="35" t="s">
        <v>32</v>
      </c>
      <c r="B19" s="243"/>
      <c r="C19" s="19"/>
      <c r="D19" s="240"/>
      <c r="E19" s="239"/>
      <c r="F19" s="239"/>
      <c r="G19" s="239"/>
      <c r="KS19" s="212"/>
      <c r="KT19" s="212"/>
      <c r="KU19" s="212"/>
      <c r="KV19" s="212"/>
    </row>
    <row r="20" spans="1:308" ht="15" customHeight="1" x14ac:dyDescent="0.25">
      <c r="A20" s="32" t="s">
        <v>33</v>
      </c>
      <c r="B20" s="241"/>
      <c r="C20" s="19"/>
      <c r="D20" s="240"/>
      <c r="E20" s="239"/>
      <c r="F20" s="239"/>
      <c r="G20" s="239"/>
      <c r="KS20" s="212"/>
      <c r="KT20" s="212"/>
      <c r="KU20" s="212"/>
      <c r="KV20" s="212"/>
    </row>
    <row r="21" spans="1:308" x14ac:dyDescent="0.25">
      <c r="A21" s="35" t="s">
        <v>34</v>
      </c>
      <c r="B21" s="241"/>
      <c r="C21" s="19"/>
      <c r="D21" s="240"/>
      <c r="E21" s="239"/>
      <c r="F21" s="239"/>
      <c r="G21" s="239"/>
      <c r="KS21" s="212"/>
      <c r="KT21" s="212"/>
      <c r="KU21" s="212"/>
      <c r="KV21" s="212"/>
    </row>
    <row r="22" spans="1:308" ht="15" customHeight="1" x14ac:dyDescent="0.25">
      <c r="A22" s="32" t="s">
        <v>35</v>
      </c>
      <c r="B22" s="241"/>
      <c r="C22" s="19"/>
      <c r="D22" s="240"/>
      <c r="E22" s="239"/>
      <c r="F22" s="239"/>
      <c r="G22" s="239"/>
      <c r="KS22" s="212"/>
      <c r="KT22" s="212"/>
      <c r="KU22" s="212"/>
      <c r="KV22" s="212"/>
    </row>
    <row r="23" spans="1:308" ht="15" customHeight="1" x14ac:dyDescent="0.25">
      <c r="A23" s="32" t="s">
        <v>8</v>
      </c>
      <c r="B23" s="241"/>
      <c r="C23" s="172">
        <f>'Expense Detail'!C11</f>
        <v>0</v>
      </c>
      <c r="D23" s="240"/>
      <c r="E23" s="239"/>
      <c r="F23" s="239"/>
      <c r="G23" s="239"/>
      <c r="H23" s="242"/>
      <c r="KS23" s="212"/>
      <c r="KT23" s="212"/>
      <c r="KU23" s="212"/>
      <c r="KV23" s="212"/>
    </row>
    <row r="24" spans="1:308" ht="15" customHeight="1" x14ac:dyDescent="0.25">
      <c r="A24" s="33" t="s">
        <v>36</v>
      </c>
      <c r="B24" s="238"/>
      <c r="C24" s="177"/>
      <c r="D24" s="240"/>
      <c r="E24" s="239"/>
      <c r="F24" s="239"/>
      <c r="G24" s="239"/>
      <c r="KS24" s="212"/>
      <c r="KT24" s="212"/>
      <c r="KU24" s="212"/>
      <c r="KV24" s="212"/>
    </row>
    <row r="25" spans="1:308" ht="15" customHeight="1" x14ac:dyDescent="0.25">
      <c r="A25" s="32" t="s">
        <v>5</v>
      </c>
      <c r="B25" s="241"/>
      <c r="C25" s="43"/>
      <c r="D25" s="240"/>
      <c r="E25" s="239"/>
      <c r="F25" s="239"/>
      <c r="G25" s="239"/>
      <c r="KS25" s="212"/>
      <c r="KT25" s="212"/>
      <c r="KU25" s="212"/>
      <c r="KV25" s="212"/>
    </row>
    <row r="26" spans="1:308" ht="26.25" x14ac:dyDescent="0.25">
      <c r="A26" s="36" t="s">
        <v>37</v>
      </c>
      <c r="B26" s="241"/>
      <c r="C26" s="201"/>
      <c r="D26" s="240"/>
      <c r="E26" s="239"/>
      <c r="F26" s="239"/>
      <c r="G26" s="239"/>
      <c r="KS26" s="212"/>
      <c r="KT26" s="212"/>
      <c r="KU26" s="212"/>
      <c r="KV26" s="212"/>
    </row>
    <row r="27" spans="1:308" ht="15" customHeight="1" x14ac:dyDescent="0.25">
      <c r="A27" s="32" t="s">
        <v>38</v>
      </c>
      <c r="B27" s="241"/>
      <c r="C27" s="19"/>
      <c r="D27" s="240"/>
      <c r="E27" s="239"/>
      <c r="F27" s="239"/>
      <c r="G27" s="239"/>
      <c r="KS27" s="212"/>
      <c r="KT27" s="212"/>
      <c r="KU27" s="212"/>
      <c r="KV27" s="212"/>
    </row>
    <row r="28" spans="1:308" ht="15" customHeight="1" x14ac:dyDescent="0.25">
      <c r="A28" s="32" t="s">
        <v>9</v>
      </c>
      <c r="B28" s="243"/>
      <c r="C28" s="19"/>
      <c r="D28" s="240"/>
      <c r="E28" s="239"/>
      <c r="F28" s="239"/>
      <c r="G28" s="239"/>
      <c r="KS28" s="212"/>
      <c r="KT28" s="212"/>
      <c r="KU28" s="212"/>
      <c r="KV28" s="212"/>
    </row>
    <row r="29" spans="1:308" ht="15" customHeight="1" x14ac:dyDescent="0.25">
      <c r="A29" s="32" t="s">
        <v>39</v>
      </c>
      <c r="B29" s="241"/>
      <c r="C29" s="19"/>
      <c r="D29" s="240"/>
      <c r="E29" s="239"/>
      <c r="F29" s="239"/>
      <c r="G29" s="239"/>
      <c r="KS29" s="212"/>
      <c r="KT29" s="212"/>
      <c r="KU29" s="212"/>
      <c r="KV29" s="212"/>
    </row>
    <row r="30" spans="1:308" ht="39" x14ac:dyDescent="0.25">
      <c r="A30" s="36" t="s">
        <v>40</v>
      </c>
      <c r="B30" s="241"/>
      <c r="C30" s="202"/>
      <c r="D30" s="240"/>
      <c r="E30" s="239"/>
      <c r="F30" s="239"/>
      <c r="G30" s="239"/>
      <c r="KS30" s="212"/>
      <c r="KT30" s="212"/>
      <c r="KU30" s="212"/>
      <c r="KV30" s="212"/>
    </row>
    <row r="31" spans="1:308" ht="26.25" x14ac:dyDescent="0.25">
      <c r="A31" s="35" t="s">
        <v>41</v>
      </c>
      <c r="B31" s="241"/>
      <c r="C31" s="201"/>
      <c r="D31" s="240"/>
      <c r="E31" s="239"/>
      <c r="F31" s="239"/>
      <c r="G31" s="239"/>
      <c r="KS31" s="212"/>
      <c r="KT31" s="212"/>
      <c r="KU31" s="212"/>
      <c r="KV31" s="212"/>
    </row>
    <row r="32" spans="1:308" ht="15" customHeight="1" x14ac:dyDescent="0.25">
      <c r="A32" s="32" t="s">
        <v>10</v>
      </c>
      <c r="B32" s="243"/>
      <c r="C32" s="173">
        <f>'Expense Detail'!C16</f>
        <v>0</v>
      </c>
      <c r="D32" s="240"/>
      <c r="E32" s="239"/>
      <c r="F32" s="239"/>
      <c r="G32" s="239"/>
      <c r="H32" s="242"/>
      <c r="KS32" s="212"/>
      <c r="KT32" s="212"/>
      <c r="KU32" s="212"/>
      <c r="KV32" s="212"/>
    </row>
    <row r="33" spans="1:308" ht="15" customHeight="1" x14ac:dyDescent="0.25">
      <c r="A33" s="32" t="s">
        <v>3</v>
      </c>
      <c r="B33" s="241"/>
      <c r="C33" s="19"/>
      <c r="D33" s="240"/>
      <c r="E33" s="239"/>
      <c r="F33" s="239"/>
      <c r="G33" s="239"/>
      <c r="KS33" s="212"/>
      <c r="KT33" s="212"/>
      <c r="KU33" s="212"/>
      <c r="KV33" s="212"/>
    </row>
    <row r="34" spans="1:308" x14ac:dyDescent="0.25">
      <c r="A34" s="35" t="s">
        <v>42</v>
      </c>
      <c r="B34" s="241"/>
      <c r="C34" s="19"/>
      <c r="D34" s="240"/>
      <c r="E34" s="239"/>
      <c r="F34" s="239"/>
      <c r="G34" s="239"/>
      <c r="KS34" s="212"/>
      <c r="KT34" s="212"/>
      <c r="KU34" s="212"/>
      <c r="KV34" s="212"/>
    </row>
    <row r="35" spans="1:308" ht="30" customHeight="1" x14ac:dyDescent="0.25">
      <c r="A35" s="37" t="s">
        <v>43</v>
      </c>
      <c r="B35" s="241"/>
      <c r="C35" s="201"/>
      <c r="D35" s="240"/>
      <c r="E35" s="239"/>
      <c r="F35" s="239"/>
      <c r="G35" s="239"/>
      <c r="KS35" s="212"/>
      <c r="KT35" s="212"/>
      <c r="KU35" s="212"/>
      <c r="KV35" s="212"/>
    </row>
    <row r="36" spans="1:308" ht="15" customHeight="1" x14ac:dyDescent="0.25">
      <c r="A36" s="34" t="s">
        <v>44</v>
      </c>
      <c r="B36" s="241"/>
      <c r="C36" s="19"/>
      <c r="D36" s="240"/>
      <c r="E36" s="239"/>
      <c r="F36" s="239"/>
      <c r="G36" s="239"/>
      <c r="KS36" s="212"/>
      <c r="KT36" s="212"/>
      <c r="KU36" s="212"/>
      <c r="KV36" s="212"/>
    </row>
    <row r="37" spans="1:308" x14ac:dyDescent="0.25">
      <c r="A37" s="35" t="s">
        <v>45</v>
      </c>
      <c r="B37" s="241"/>
      <c r="C37" s="19"/>
      <c r="D37" s="240"/>
      <c r="E37" s="239"/>
      <c r="F37" s="239"/>
      <c r="G37" s="239"/>
      <c r="KS37" s="212"/>
      <c r="KT37" s="212"/>
      <c r="KU37" s="212"/>
      <c r="KV37" s="212"/>
    </row>
    <row r="38" spans="1:308" x14ac:dyDescent="0.25">
      <c r="A38" s="38" t="s">
        <v>4</v>
      </c>
      <c r="B38" s="241"/>
      <c r="C38" s="294"/>
      <c r="D38" s="240"/>
      <c r="E38" s="239"/>
      <c r="F38" s="239"/>
      <c r="G38" s="239"/>
      <c r="KS38" s="212"/>
      <c r="KT38" s="212"/>
      <c r="KU38" s="212"/>
      <c r="KV38" s="212"/>
    </row>
    <row r="39" spans="1:308" x14ac:dyDescent="0.25">
      <c r="A39" s="33" t="s">
        <v>47</v>
      </c>
      <c r="B39" s="238"/>
      <c r="C39" s="178"/>
      <c r="D39" s="240"/>
      <c r="E39" s="239"/>
      <c r="F39" s="239"/>
      <c r="G39" s="239"/>
      <c r="KS39" s="212"/>
      <c r="KT39" s="212"/>
      <c r="KU39" s="212"/>
      <c r="KV39" s="212"/>
    </row>
    <row r="40" spans="1:308" x14ac:dyDescent="0.25">
      <c r="A40" s="38" t="s">
        <v>48</v>
      </c>
      <c r="B40" s="241"/>
      <c r="C40" s="43"/>
      <c r="D40" s="240"/>
      <c r="E40" s="239"/>
      <c r="F40" s="239"/>
      <c r="G40" s="239"/>
      <c r="KS40" s="212"/>
      <c r="KT40" s="212"/>
      <c r="KU40" s="212"/>
      <c r="KV40" s="212"/>
    </row>
    <row r="41" spans="1:308" ht="26.25" x14ac:dyDescent="0.25">
      <c r="A41" s="38" t="s">
        <v>49</v>
      </c>
      <c r="B41" s="241"/>
      <c r="C41" s="19"/>
      <c r="D41" s="240"/>
      <c r="E41" s="239"/>
      <c r="F41" s="239"/>
      <c r="G41" s="239"/>
      <c r="KS41" s="212"/>
      <c r="KT41" s="212"/>
      <c r="KU41" s="212"/>
      <c r="KV41" s="212"/>
    </row>
    <row r="42" spans="1:308" x14ac:dyDescent="0.25">
      <c r="A42" s="33" t="s">
        <v>50</v>
      </c>
      <c r="B42" s="241"/>
      <c r="C42" s="178"/>
      <c r="D42" s="240"/>
      <c r="E42" s="239"/>
      <c r="F42" s="239"/>
      <c r="G42" s="239"/>
      <c r="KS42" s="212"/>
      <c r="KT42" s="212"/>
      <c r="KU42" s="212"/>
      <c r="KV42" s="212"/>
    </row>
    <row r="43" spans="1:308" x14ac:dyDescent="0.25">
      <c r="A43" s="38" t="s">
        <v>51</v>
      </c>
      <c r="B43" s="241"/>
      <c r="C43" s="19"/>
      <c r="D43" s="240"/>
      <c r="E43" s="239"/>
      <c r="F43" s="239"/>
      <c r="G43" s="239"/>
      <c r="KS43" s="212"/>
      <c r="KT43" s="212"/>
      <c r="KU43" s="212"/>
      <c r="KV43" s="212"/>
    </row>
    <row r="44" spans="1:308" x14ac:dyDescent="0.25">
      <c r="A44" s="38" t="s">
        <v>7</v>
      </c>
      <c r="B44" s="241"/>
      <c r="C44" s="173">
        <f>'Expense Detail'!C21</f>
        <v>0</v>
      </c>
      <c r="D44" s="244"/>
      <c r="E44" s="239"/>
      <c r="F44" s="239"/>
      <c r="G44" s="239"/>
      <c r="H44" s="242"/>
      <c r="KS44" s="212"/>
      <c r="KT44" s="212"/>
      <c r="KU44" s="212"/>
      <c r="KV44" s="212"/>
    </row>
    <row r="45" spans="1:308" ht="26.25" x14ac:dyDescent="0.25">
      <c r="A45" s="38" t="s">
        <v>52</v>
      </c>
      <c r="B45" s="241"/>
      <c r="C45" s="19"/>
      <c r="D45" s="240"/>
      <c r="E45" s="239"/>
      <c r="F45" s="239"/>
      <c r="G45" s="239"/>
      <c r="KS45" s="212"/>
      <c r="KT45" s="212"/>
      <c r="KU45" s="212"/>
      <c r="KV45" s="212"/>
    </row>
    <row r="46" spans="1:308" x14ac:dyDescent="0.25">
      <c r="A46" s="38" t="s">
        <v>53</v>
      </c>
      <c r="B46" s="241"/>
      <c r="C46" s="19"/>
      <c r="D46" s="240"/>
      <c r="E46" s="239"/>
      <c r="F46" s="239"/>
      <c r="G46" s="239"/>
      <c r="KS46" s="212"/>
      <c r="KT46" s="212"/>
      <c r="KU46" s="212"/>
      <c r="KV46" s="212"/>
    </row>
    <row r="47" spans="1:308" x14ac:dyDescent="0.25">
      <c r="A47" s="38" t="s">
        <v>54</v>
      </c>
      <c r="B47" s="241"/>
      <c r="C47" s="19"/>
      <c r="D47" s="240"/>
      <c r="E47" s="239"/>
      <c r="F47" s="239"/>
      <c r="G47" s="239"/>
      <c r="KS47" s="212"/>
      <c r="KT47" s="212"/>
      <c r="KU47" s="212"/>
      <c r="KV47" s="212"/>
    </row>
    <row r="48" spans="1:308" x14ac:dyDescent="0.25">
      <c r="A48" s="33" t="s">
        <v>55</v>
      </c>
      <c r="B48" s="241"/>
      <c r="C48" s="178"/>
      <c r="D48" s="240"/>
      <c r="E48" s="239"/>
      <c r="F48" s="239"/>
      <c r="G48" s="239"/>
      <c r="KS48" s="212"/>
      <c r="KT48" s="212"/>
      <c r="KU48" s="212"/>
      <c r="KV48" s="212"/>
    </row>
    <row r="49" spans="1:308" ht="15" customHeight="1" x14ac:dyDescent="0.25">
      <c r="A49" s="134" t="s">
        <v>98</v>
      </c>
      <c r="B49" s="241"/>
      <c r="C49" s="173">
        <f>'Expense Detail'!C29</f>
        <v>0</v>
      </c>
      <c r="D49" s="240"/>
      <c r="E49" s="239"/>
      <c r="F49" s="239"/>
      <c r="G49" s="239"/>
      <c r="H49" s="242"/>
      <c r="KS49" s="212"/>
      <c r="KT49" s="212"/>
      <c r="KU49" s="212"/>
      <c r="KV49" s="212"/>
    </row>
    <row r="50" spans="1:308" x14ac:dyDescent="0.25">
      <c r="A50" s="105" t="s">
        <v>86</v>
      </c>
      <c r="B50" s="241"/>
      <c r="C50" s="169" t="e">
        <f>C49/C54</f>
        <v>#DIV/0!</v>
      </c>
      <c r="D50" s="245"/>
      <c r="E50" s="245"/>
      <c r="F50" s="245"/>
      <c r="G50" s="245"/>
      <c r="H50" s="246"/>
      <c r="KS50" s="212"/>
      <c r="KT50" s="212"/>
      <c r="KU50" s="212"/>
      <c r="KV50" s="212"/>
    </row>
    <row r="51" spans="1:308" ht="16.5" thickBot="1" x14ac:dyDescent="0.3">
      <c r="A51" s="39" t="s">
        <v>57</v>
      </c>
      <c r="B51" s="247"/>
      <c r="C51" s="18">
        <f>SUM(C14:C49)</f>
        <v>0</v>
      </c>
      <c r="D51" s="248"/>
      <c r="E51" s="248"/>
      <c r="F51" s="248"/>
      <c r="G51" s="248"/>
      <c r="H51" s="249"/>
      <c r="I51" s="250"/>
      <c r="J51" s="250"/>
      <c r="K51" s="250"/>
      <c r="KS51" s="212"/>
      <c r="KT51" s="212"/>
      <c r="KU51" s="212"/>
      <c r="KV51" s="212"/>
    </row>
    <row r="52" spans="1:308" ht="18" customHeight="1" thickBot="1" x14ac:dyDescent="0.3">
      <c r="A52" s="40" t="s">
        <v>56</v>
      </c>
      <c r="B52" s="251"/>
      <c r="C52" s="44">
        <f>+C11+C51</f>
        <v>0</v>
      </c>
      <c r="D52" s="248"/>
      <c r="E52" s="248"/>
      <c r="F52" s="248"/>
      <c r="G52" s="248"/>
      <c r="H52" s="249"/>
      <c r="I52" s="250"/>
      <c r="J52" s="250"/>
      <c r="K52" s="250"/>
      <c r="KS52" s="212"/>
      <c r="KT52" s="212"/>
      <c r="KU52" s="212"/>
      <c r="KV52" s="212"/>
    </row>
    <row r="53" spans="1:308" ht="3.2" customHeight="1" x14ac:dyDescent="0.25">
      <c r="A53" s="10"/>
      <c r="B53" s="252"/>
      <c r="C53" s="179"/>
      <c r="D53" s="234"/>
      <c r="E53" s="234"/>
      <c r="F53" s="234"/>
      <c r="G53" s="234"/>
      <c r="H53" s="253"/>
      <c r="I53" s="253"/>
      <c r="J53" s="253"/>
      <c r="K53" s="253"/>
      <c r="L53" s="254"/>
      <c r="KS53" s="212"/>
      <c r="KT53" s="212"/>
      <c r="KU53" s="212"/>
      <c r="KV53" s="212"/>
    </row>
    <row r="54" spans="1:308" ht="12.75" customHeight="1" thickBot="1" x14ac:dyDescent="0.3">
      <c r="A54" s="141"/>
      <c r="B54" s="252"/>
      <c r="C54" s="180">
        <f>+C52-C49</f>
        <v>0</v>
      </c>
      <c r="D54" s="255"/>
      <c r="E54" s="255"/>
      <c r="F54" s="255"/>
      <c r="G54" s="255"/>
      <c r="H54" s="253"/>
      <c r="I54" s="253"/>
      <c r="J54" s="253"/>
      <c r="K54" s="253"/>
      <c r="L54" s="254"/>
      <c r="KS54" s="212"/>
      <c r="KT54" s="212"/>
      <c r="KU54" s="212"/>
      <c r="KV54" s="212"/>
    </row>
    <row r="55" spans="1:308" ht="15.2" customHeight="1" thickBot="1" x14ac:dyDescent="0.3">
      <c r="A55" s="40" t="s">
        <v>60</v>
      </c>
      <c r="B55" s="256"/>
      <c r="C55" s="181"/>
      <c r="D55" s="257"/>
      <c r="E55" s="257"/>
      <c r="F55" s="257"/>
      <c r="G55" s="257"/>
      <c r="H55" s="249"/>
      <c r="I55" s="249"/>
      <c r="J55" s="249"/>
      <c r="K55" s="249"/>
      <c r="KS55" s="212"/>
      <c r="KT55" s="212"/>
      <c r="KU55" s="212"/>
      <c r="KV55" s="212"/>
    </row>
    <row r="56" spans="1:308" ht="15.95" customHeight="1" x14ac:dyDescent="0.25">
      <c r="A56" s="42" t="s">
        <v>61</v>
      </c>
      <c r="B56" s="238"/>
      <c r="C56" s="43"/>
      <c r="D56" s="239"/>
      <c r="E56" s="239"/>
      <c r="F56" s="239"/>
      <c r="G56" s="239"/>
      <c r="H56" s="258"/>
      <c r="I56" s="258"/>
      <c r="J56" s="258"/>
      <c r="K56" s="258"/>
      <c r="KS56" s="212"/>
      <c r="KT56" s="212"/>
      <c r="KU56" s="212"/>
      <c r="KV56" s="212"/>
    </row>
    <row r="57" spans="1:308" ht="15.95" customHeight="1" x14ac:dyDescent="0.25">
      <c r="A57" s="42" t="s">
        <v>62</v>
      </c>
      <c r="B57" s="238"/>
      <c r="C57" s="19"/>
      <c r="D57" s="239"/>
      <c r="E57" s="239"/>
      <c r="F57" s="239"/>
      <c r="G57" s="239"/>
      <c r="H57" s="258"/>
      <c r="I57" s="258"/>
      <c r="J57" s="258"/>
      <c r="K57" s="258"/>
      <c r="KS57" s="212"/>
      <c r="KT57" s="212"/>
      <c r="KU57" s="212"/>
      <c r="KV57" s="212"/>
    </row>
    <row r="58" spans="1:308" ht="15.95" customHeight="1" x14ac:dyDescent="0.25">
      <c r="A58" s="42" t="s">
        <v>63</v>
      </c>
      <c r="B58" s="238"/>
      <c r="C58" s="19"/>
      <c r="D58" s="239"/>
      <c r="E58" s="239"/>
      <c r="F58" s="239"/>
      <c r="G58" s="239"/>
      <c r="H58" s="258"/>
      <c r="I58" s="258"/>
      <c r="J58" s="258"/>
      <c r="K58" s="258"/>
      <c r="KS58" s="212"/>
      <c r="KT58" s="212"/>
      <c r="KU58" s="212"/>
      <c r="KV58" s="212"/>
    </row>
    <row r="59" spans="1:308" ht="15.95" customHeight="1" x14ac:dyDescent="0.25">
      <c r="A59" s="42" t="s">
        <v>64</v>
      </c>
      <c r="B59" s="238"/>
      <c r="C59" s="19"/>
      <c r="D59" s="239"/>
      <c r="E59" s="239"/>
      <c r="F59" s="239"/>
      <c r="G59" s="239"/>
      <c r="H59" s="258"/>
      <c r="I59" s="258"/>
      <c r="J59" s="258"/>
      <c r="K59" s="258"/>
      <c r="KS59" s="212"/>
      <c r="KT59" s="212"/>
      <c r="KU59" s="212"/>
      <c r="KV59" s="212"/>
    </row>
    <row r="60" spans="1:308" ht="15.95" customHeight="1" x14ac:dyDescent="0.25">
      <c r="A60" s="42" t="s">
        <v>65</v>
      </c>
      <c r="B60" s="238"/>
      <c r="C60" s="19"/>
      <c r="D60" s="239"/>
      <c r="E60" s="239"/>
      <c r="F60" s="239"/>
      <c r="G60" s="239"/>
      <c r="H60" s="258"/>
      <c r="I60" s="258"/>
      <c r="J60" s="258"/>
      <c r="K60" s="258"/>
      <c r="KS60" s="212"/>
      <c r="KT60" s="212"/>
      <c r="KU60" s="212"/>
      <c r="KV60" s="212"/>
    </row>
    <row r="61" spans="1:308" ht="15.95" customHeight="1" x14ac:dyDescent="0.25">
      <c r="A61" s="112" t="s">
        <v>149</v>
      </c>
      <c r="B61" s="238"/>
      <c r="C61" s="19"/>
      <c r="D61" s="239"/>
      <c r="E61" s="239"/>
      <c r="F61" s="239"/>
      <c r="G61" s="239"/>
      <c r="H61" s="258"/>
      <c r="I61" s="258"/>
      <c r="J61" s="258"/>
      <c r="K61" s="258"/>
      <c r="KS61" s="212"/>
      <c r="KT61" s="212"/>
      <c r="KU61" s="212"/>
      <c r="KV61" s="212"/>
    </row>
    <row r="62" spans="1:308" ht="15.95" customHeight="1" x14ac:dyDescent="0.25">
      <c r="A62" s="112" t="s">
        <v>149</v>
      </c>
      <c r="B62" s="238"/>
      <c r="C62" s="19"/>
      <c r="D62" s="239"/>
      <c r="E62" s="239"/>
      <c r="F62" s="239"/>
      <c r="G62" s="239"/>
      <c r="H62" s="258"/>
      <c r="I62" s="258"/>
      <c r="J62" s="258"/>
      <c r="K62" s="258"/>
      <c r="KS62" s="212"/>
      <c r="KT62" s="212"/>
      <c r="KU62" s="212"/>
      <c r="KV62" s="212"/>
    </row>
    <row r="63" spans="1:308" ht="15.95" customHeight="1" x14ac:dyDescent="0.25">
      <c r="A63" s="42" t="s">
        <v>66</v>
      </c>
      <c r="B63" s="238"/>
      <c r="C63" s="19"/>
      <c r="D63" s="239"/>
      <c r="E63" s="239"/>
      <c r="F63" s="239"/>
      <c r="G63" s="239"/>
      <c r="H63" s="258"/>
      <c r="I63" s="258"/>
      <c r="J63" s="258"/>
      <c r="K63" s="258"/>
      <c r="KS63" s="212"/>
      <c r="KT63" s="212"/>
      <c r="KU63" s="212"/>
      <c r="KV63" s="212"/>
    </row>
    <row r="64" spans="1:308" ht="18" customHeight="1" x14ac:dyDescent="0.25">
      <c r="A64" s="39" t="s">
        <v>67</v>
      </c>
      <c r="B64" s="259"/>
      <c r="C64" s="45">
        <f>SUM(C56:C63)</f>
        <v>0</v>
      </c>
      <c r="D64" s="248"/>
      <c r="E64" s="248"/>
      <c r="F64" s="248"/>
      <c r="G64" s="248"/>
      <c r="H64" s="249"/>
      <c r="I64" s="249"/>
      <c r="J64" s="249"/>
      <c r="K64" s="249"/>
      <c r="KS64" s="212"/>
      <c r="KT64" s="212"/>
      <c r="KU64" s="212"/>
      <c r="KV64" s="212"/>
    </row>
    <row r="65" spans="1:308" ht="3.75" customHeight="1" thickBot="1" x14ac:dyDescent="0.3">
      <c r="A65" s="11"/>
      <c r="B65" s="260"/>
      <c r="C65" s="182"/>
      <c r="D65" s="248"/>
      <c r="E65" s="248"/>
      <c r="F65" s="248"/>
      <c r="G65" s="248"/>
      <c r="H65" s="249"/>
      <c r="I65" s="249"/>
      <c r="J65" s="249"/>
      <c r="K65" s="249"/>
      <c r="KS65" s="212"/>
      <c r="KT65" s="212"/>
      <c r="KU65" s="212"/>
      <c r="KV65" s="212"/>
    </row>
    <row r="66" spans="1:308" ht="18" customHeight="1" thickBot="1" x14ac:dyDescent="0.3">
      <c r="A66" s="40" t="s">
        <v>68</v>
      </c>
      <c r="B66" s="251"/>
      <c r="C66" s="20">
        <f>+C52-C64</f>
        <v>0</v>
      </c>
      <c r="D66" s="248"/>
      <c r="E66" s="248"/>
      <c r="F66" s="248"/>
      <c r="G66" s="248"/>
      <c r="H66" s="249"/>
      <c r="I66" s="249"/>
      <c r="J66" s="249"/>
      <c r="K66" s="249"/>
      <c r="KS66" s="212"/>
      <c r="KT66" s="212"/>
      <c r="KU66" s="212"/>
      <c r="KV66" s="212"/>
    </row>
    <row r="67" spans="1:308" ht="7.5" customHeight="1" x14ac:dyDescent="0.25">
      <c r="A67" s="2"/>
      <c r="B67" s="261"/>
      <c r="C67" s="12"/>
      <c r="D67" s="258"/>
      <c r="E67" s="263"/>
      <c r="F67" s="263"/>
      <c r="G67" s="263"/>
      <c r="H67" s="264"/>
      <c r="I67" s="265"/>
      <c r="J67" s="265"/>
      <c r="K67" s="265"/>
      <c r="KS67" s="212"/>
      <c r="KT67" s="212"/>
      <c r="KU67" s="212"/>
      <c r="KV67" s="212"/>
    </row>
    <row r="68" spans="1:308" ht="15.75" customHeight="1" x14ac:dyDescent="0.25">
      <c r="A68" s="183" t="s">
        <v>150</v>
      </c>
      <c r="B68" s="266"/>
      <c r="C68" s="184">
        <v>340147</v>
      </c>
      <c r="D68" s="267"/>
      <c r="E68" s="268"/>
      <c r="F68" s="268"/>
      <c r="G68" s="268"/>
      <c r="H68" s="265"/>
      <c r="I68" s="265"/>
      <c r="J68" s="265"/>
      <c r="K68" s="265"/>
      <c r="KS68" s="212"/>
      <c r="KT68" s="212"/>
      <c r="KU68" s="212"/>
      <c r="KV68" s="212"/>
    </row>
    <row r="69" spans="1:308" x14ac:dyDescent="0.25">
      <c r="A69" s="261"/>
      <c r="B69" s="261"/>
      <c r="C69" s="262"/>
      <c r="D69" s="267"/>
      <c r="E69" s="269"/>
      <c r="F69" s="269"/>
      <c r="G69" s="269"/>
      <c r="H69" s="270"/>
      <c r="I69" s="270"/>
      <c r="J69" s="270"/>
      <c r="K69" s="270"/>
      <c r="KS69" s="212"/>
      <c r="KT69" s="212"/>
      <c r="KU69" s="212"/>
      <c r="KV69" s="212"/>
    </row>
    <row r="70" spans="1:308" x14ac:dyDescent="0.25">
      <c r="A70" s="261"/>
      <c r="B70" s="261"/>
      <c r="C70" s="262"/>
      <c r="D70" s="267"/>
      <c r="E70" s="269"/>
      <c r="F70" s="269"/>
      <c r="G70" s="269"/>
      <c r="H70" s="270"/>
      <c r="I70" s="270"/>
      <c r="J70" s="270"/>
      <c r="K70" s="270"/>
      <c r="KS70" s="212"/>
      <c r="KT70" s="212"/>
      <c r="KU70" s="212"/>
      <c r="KV70" s="212"/>
    </row>
    <row r="71" spans="1:308" x14ac:dyDescent="0.25">
      <c r="A71" s="261"/>
      <c r="B71" s="261"/>
      <c r="C71" s="262"/>
      <c r="D71" s="267"/>
      <c r="E71" s="269"/>
      <c r="F71" s="269"/>
      <c r="G71" s="269"/>
      <c r="H71" s="270"/>
      <c r="I71" s="270"/>
      <c r="J71" s="270"/>
      <c r="K71" s="270"/>
      <c r="KS71" s="212"/>
      <c r="KT71" s="212"/>
      <c r="KU71" s="212"/>
      <c r="KV71" s="212"/>
    </row>
    <row r="72" spans="1:308" x14ac:dyDescent="0.25">
      <c r="A72" s="261"/>
      <c r="B72" s="261"/>
      <c r="C72" s="262"/>
      <c r="D72" s="267"/>
      <c r="E72" s="269"/>
      <c r="F72" s="269"/>
      <c r="G72" s="269"/>
      <c r="H72" s="270"/>
      <c r="I72" s="270"/>
      <c r="J72" s="270"/>
      <c r="K72" s="270"/>
      <c r="KS72" s="212"/>
      <c r="KT72" s="212"/>
      <c r="KU72" s="212"/>
      <c r="KV72" s="212"/>
    </row>
    <row r="73" spans="1:308" x14ac:dyDescent="0.25">
      <c r="A73" s="261"/>
      <c r="B73" s="261"/>
      <c r="C73" s="262"/>
      <c r="D73" s="267"/>
      <c r="E73" s="269"/>
      <c r="F73" s="269"/>
      <c r="G73" s="269"/>
      <c r="H73" s="270"/>
      <c r="I73" s="270"/>
      <c r="J73" s="270"/>
      <c r="K73" s="270"/>
      <c r="KS73" s="212"/>
      <c r="KT73" s="212"/>
      <c r="KU73" s="212"/>
      <c r="KV73" s="212"/>
    </row>
    <row r="74" spans="1:308" x14ac:dyDescent="0.25">
      <c r="A74" s="261"/>
      <c r="B74" s="261"/>
      <c r="C74" s="262"/>
      <c r="D74" s="267"/>
      <c r="E74" s="269"/>
      <c r="F74" s="269"/>
      <c r="G74" s="269"/>
      <c r="H74" s="270"/>
      <c r="I74" s="270"/>
      <c r="J74" s="270"/>
      <c r="K74" s="270"/>
      <c r="KS74" s="212"/>
      <c r="KT74" s="212"/>
      <c r="KU74" s="212"/>
      <c r="KV74" s="212"/>
    </row>
    <row r="75" spans="1:308" x14ac:dyDescent="0.25">
      <c r="A75" s="261"/>
      <c r="B75" s="261"/>
      <c r="C75" s="262"/>
      <c r="D75" s="267"/>
      <c r="E75" s="269"/>
      <c r="F75" s="269"/>
      <c r="G75" s="269"/>
      <c r="H75" s="270"/>
      <c r="I75" s="270"/>
      <c r="J75" s="270"/>
      <c r="K75" s="270"/>
      <c r="KS75" s="212"/>
      <c r="KT75" s="212"/>
      <c r="KU75" s="212"/>
      <c r="KV75" s="212"/>
    </row>
    <row r="76" spans="1:308" x14ac:dyDescent="0.25">
      <c r="A76" s="261"/>
      <c r="B76" s="261"/>
      <c r="C76" s="262"/>
      <c r="D76" s="267"/>
      <c r="E76" s="269"/>
      <c r="F76" s="269"/>
      <c r="G76" s="269"/>
      <c r="H76" s="270"/>
      <c r="I76" s="270"/>
      <c r="J76" s="270"/>
      <c r="K76" s="270"/>
      <c r="KS76" s="212"/>
      <c r="KT76" s="212"/>
      <c r="KU76" s="212"/>
      <c r="KV76" s="212"/>
    </row>
    <row r="77" spans="1:308" x14ac:dyDescent="0.25">
      <c r="A77" s="261"/>
      <c r="B77" s="261"/>
      <c r="C77" s="262"/>
      <c r="D77" s="267"/>
      <c r="E77" s="269"/>
      <c r="F77" s="269"/>
      <c r="G77" s="269"/>
      <c r="H77" s="270"/>
      <c r="I77" s="270"/>
      <c r="J77" s="270"/>
      <c r="K77" s="270"/>
      <c r="KS77" s="212"/>
      <c r="KT77" s="212"/>
      <c r="KU77" s="212"/>
      <c r="KV77" s="212"/>
    </row>
    <row r="78" spans="1:308" x14ac:dyDescent="0.25">
      <c r="A78" s="261"/>
      <c r="B78" s="261"/>
      <c r="C78" s="262"/>
      <c r="D78" s="267"/>
      <c r="E78" s="269"/>
      <c r="F78" s="269"/>
      <c r="G78" s="269"/>
      <c r="H78" s="270"/>
      <c r="I78" s="270"/>
      <c r="J78" s="270"/>
      <c r="K78" s="270"/>
      <c r="KS78" s="212"/>
      <c r="KT78" s="212"/>
      <c r="KU78" s="212"/>
      <c r="KV78" s="212"/>
    </row>
    <row r="79" spans="1:308" x14ac:dyDescent="0.25">
      <c r="A79" s="261"/>
      <c r="B79" s="261"/>
      <c r="C79" s="262"/>
      <c r="D79" s="267"/>
      <c r="E79" s="269"/>
      <c r="F79" s="269"/>
      <c r="G79" s="269"/>
      <c r="H79" s="270"/>
      <c r="I79" s="270"/>
      <c r="J79" s="270"/>
      <c r="K79" s="270"/>
      <c r="KS79" s="212"/>
      <c r="KT79" s="212"/>
      <c r="KU79" s="212"/>
      <c r="KV79" s="212"/>
    </row>
    <row r="80" spans="1:308" x14ac:dyDescent="0.25">
      <c r="A80" s="261"/>
      <c r="B80" s="261"/>
      <c r="C80" s="262"/>
      <c r="D80" s="267"/>
      <c r="E80" s="269"/>
      <c r="F80" s="269"/>
      <c r="G80" s="269"/>
      <c r="H80" s="270"/>
      <c r="I80" s="270"/>
      <c r="J80" s="270"/>
      <c r="K80" s="270"/>
      <c r="KS80" s="212"/>
      <c r="KT80" s="212"/>
      <c r="KU80" s="212"/>
      <c r="KV80" s="212"/>
    </row>
    <row r="81" spans="1:308" x14ac:dyDescent="0.25">
      <c r="A81" s="261"/>
      <c r="B81" s="261"/>
      <c r="C81" s="262"/>
      <c r="D81" s="267"/>
      <c r="E81" s="269"/>
      <c r="F81" s="269"/>
      <c r="G81" s="269"/>
      <c r="H81" s="270"/>
      <c r="I81" s="270"/>
      <c r="J81" s="270"/>
      <c r="K81" s="270"/>
      <c r="KS81" s="212"/>
      <c r="KT81" s="212"/>
      <c r="KU81" s="212"/>
      <c r="KV81" s="212"/>
    </row>
    <row r="82" spans="1:308" x14ac:dyDescent="0.25">
      <c r="A82" s="261"/>
      <c r="B82" s="261"/>
      <c r="C82" s="262"/>
      <c r="D82" s="267"/>
      <c r="E82" s="269"/>
      <c r="F82" s="269"/>
      <c r="G82" s="269"/>
      <c r="H82" s="270"/>
      <c r="I82" s="270"/>
      <c r="J82" s="270"/>
      <c r="K82" s="270"/>
      <c r="KS82" s="212"/>
      <c r="KT82" s="212"/>
      <c r="KU82" s="212"/>
      <c r="KV82" s="212"/>
    </row>
    <row r="83" spans="1:308" x14ac:dyDescent="0.25">
      <c r="A83" s="261"/>
      <c r="B83" s="261"/>
      <c r="C83" s="262"/>
      <c r="D83" s="267"/>
      <c r="E83" s="269"/>
      <c r="F83" s="269"/>
      <c r="G83" s="269"/>
      <c r="H83" s="270"/>
      <c r="I83" s="270"/>
      <c r="J83" s="270"/>
      <c r="K83" s="270"/>
      <c r="KS83" s="212"/>
      <c r="KT83" s="212"/>
      <c r="KU83" s="212"/>
      <c r="KV83" s="212"/>
    </row>
    <row r="84" spans="1:308" x14ac:dyDescent="0.25">
      <c r="A84" s="261"/>
      <c r="B84" s="261"/>
      <c r="C84" s="262"/>
      <c r="D84" s="267"/>
      <c r="E84" s="269"/>
      <c r="F84" s="269"/>
      <c r="G84" s="269"/>
      <c r="H84" s="270"/>
      <c r="I84" s="270"/>
      <c r="J84" s="270"/>
      <c r="K84" s="270"/>
      <c r="KS84" s="212"/>
      <c r="KT84" s="212"/>
      <c r="KU84" s="212"/>
      <c r="KV84" s="212"/>
    </row>
    <row r="85" spans="1:308" x14ac:dyDescent="0.25">
      <c r="A85" s="261"/>
      <c r="B85" s="261"/>
      <c r="C85" s="262"/>
      <c r="D85" s="267"/>
      <c r="E85" s="269"/>
      <c r="F85" s="269"/>
      <c r="G85" s="269"/>
      <c r="H85" s="270"/>
      <c r="I85" s="270"/>
      <c r="J85" s="270"/>
      <c r="K85" s="270"/>
      <c r="KS85" s="212"/>
      <c r="KT85" s="212"/>
      <c r="KU85" s="212"/>
      <c r="KV85" s="212"/>
    </row>
    <row r="86" spans="1:308" x14ac:dyDescent="0.25">
      <c r="A86" s="261"/>
      <c r="B86" s="261"/>
      <c r="C86" s="262"/>
      <c r="D86" s="267"/>
      <c r="E86" s="269"/>
      <c r="F86" s="269"/>
      <c r="G86" s="269"/>
      <c r="H86" s="270"/>
      <c r="I86" s="270"/>
      <c r="J86" s="270"/>
      <c r="K86" s="270"/>
      <c r="KS86" s="212"/>
      <c r="KT86" s="212"/>
      <c r="KU86" s="212"/>
      <c r="KV86" s="212"/>
    </row>
    <row r="87" spans="1:308" x14ac:dyDescent="0.25">
      <c r="A87" s="261"/>
      <c r="B87" s="261"/>
      <c r="C87" s="262"/>
      <c r="D87" s="267"/>
      <c r="E87" s="269"/>
      <c r="F87" s="269"/>
      <c r="G87" s="269"/>
      <c r="H87" s="270"/>
      <c r="I87" s="270"/>
      <c r="J87" s="270"/>
      <c r="K87" s="270"/>
      <c r="KS87" s="212"/>
      <c r="KT87" s="212"/>
      <c r="KU87" s="212"/>
      <c r="KV87" s="212"/>
    </row>
    <row r="88" spans="1:308" x14ac:dyDescent="0.25">
      <c r="A88" s="261"/>
      <c r="B88" s="261"/>
      <c r="C88" s="262"/>
      <c r="D88" s="267"/>
      <c r="E88" s="269"/>
      <c r="F88" s="269"/>
      <c r="G88" s="269"/>
      <c r="H88" s="270"/>
      <c r="I88" s="270"/>
      <c r="J88" s="270"/>
      <c r="K88" s="270"/>
      <c r="KS88" s="212"/>
      <c r="KT88" s="212"/>
      <c r="KU88" s="212"/>
      <c r="KV88" s="212"/>
    </row>
    <row r="89" spans="1:308" x14ac:dyDescent="0.25">
      <c r="A89" s="261"/>
      <c r="B89" s="261"/>
      <c r="C89" s="262"/>
      <c r="D89" s="267"/>
      <c r="E89" s="269"/>
      <c r="F89" s="269"/>
      <c r="G89" s="269"/>
      <c r="H89" s="270"/>
      <c r="I89" s="270"/>
      <c r="J89" s="270"/>
      <c r="K89" s="270"/>
      <c r="KS89" s="212"/>
      <c r="KT89" s="212"/>
      <c r="KU89" s="212"/>
      <c r="KV89" s="212"/>
    </row>
    <row r="90" spans="1:308" x14ac:dyDescent="0.25">
      <c r="A90" s="261"/>
      <c r="B90" s="261"/>
      <c r="C90" s="262"/>
      <c r="D90" s="267"/>
      <c r="E90" s="269"/>
      <c r="F90" s="269"/>
      <c r="G90" s="269"/>
      <c r="H90" s="270"/>
      <c r="I90" s="270"/>
      <c r="J90" s="270"/>
      <c r="K90" s="270"/>
      <c r="KS90" s="212"/>
      <c r="KT90" s="212"/>
      <c r="KU90" s="212"/>
      <c r="KV90" s="212"/>
    </row>
    <row r="91" spans="1:308" x14ac:dyDescent="0.25">
      <c r="A91" s="261"/>
      <c r="B91" s="261"/>
      <c r="C91" s="262"/>
      <c r="D91" s="267"/>
      <c r="E91" s="269"/>
      <c r="F91" s="269"/>
      <c r="G91" s="269"/>
      <c r="H91" s="270"/>
      <c r="I91" s="270"/>
      <c r="J91" s="270"/>
      <c r="K91" s="270"/>
      <c r="KS91" s="212"/>
      <c r="KT91" s="212"/>
      <c r="KU91" s="212"/>
      <c r="KV91" s="212"/>
    </row>
    <row r="92" spans="1:308" x14ac:dyDescent="0.25">
      <c r="A92" s="261"/>
      <c r="B92" s="261"/>
      <c r="C92" s="262"/>
      <c r="D92" s="267"/>
      <c r="E92" s="269"/>
      <c r="F92" s="269"/>
      <c r="G92" s="269"/>
      <c r="H92" s="270"/>
      <c r="I92" s="270"/>
      <c r="J92" s="270"/>
      <c r="K92" s="270"/>
      <c r="KS92" s="212"/>
      <c r="KT92" s="212"/>
      <c r="KU92" s="212"/>
      <c r="KV92" s="212"/>
    </row>
    <row r="93" spans="1:308" x14ac:dyDescent="0.25">
      <c r="A93" s="261"/>
      <c r="B93" s="261"/>
      <c r="C93" s="262"/>
      <c r="D93" s="267"/>
      <c r="E93" s="269"/>
      <c r="F93" s="269"/>
      <c r="G93" s="269"/>
      <c r="H93" s="270"/>
      <c r="I93" s="270"/>
      <c r="J93" s="270"/>
      <c r="K93" s="270"/>
      <c r="KS93" s="212"/>
      <c r="KT93" s="212"/>
      <c r="KU93" s="212"/>
      <c r="KV93" s="212"/>
    </row>
    <row r="94" spans="1:308" x14ac:dyDescent="0.25">
      <c r="A94" s="261"/>
      <c r="B94" s="261"/>
      <c r="C94" s="262"/>
      <c r="D94" s="267"/>
      <c r="E94" s="269"/>
      <c r="F94" s="269"/>
      <c r="G94" s="269"/>
      <c r="H94" s="270"/>
      <c r="I94" s="270"/>
      <c r="J94" s="270"/>
      <c r="K94" s="270"/>
      <c r="KS94" s="212"/>
      <c r="KT94" s="212"/>
      <c r="KU94" s="212"/>
      <c r="KV94" s="212"/>
    </row>
    <row r="95" spans="1:308" x14ac:dyDescent="0.25">
      <c r="A95" s="261"/>
      <c r="B95" s="261"/>
      <c r="C95" s="262"/>
      <c r="D95" s="267"/>
      <c r="E95" s="269"/>
      <c r="F95" s="269"/>
      <c r="G95" s="269"/>
      <c r="H95" s="270"/>
      <c r="I95" s="270"/>
      <c r="J95" s="270"/>
      <c r="K95" s="270"/>
      <c r="KS95" s="212"/>
      <c r="KT95" s="212"/>
      <c r="KU95" s="212"/>
      <c r="KV95" s="212"/>
    </row>
    <row r="96" spans="1:308" x14ac:dyDescent="0.25">
      <c r="A96" s="261"/>
      <c r="B96" s="261"/>
      <c r="C96" s="262"/>
      <c r="D96" s="267"/>
      <c r="E96" s="269"/>
      <c r="F96" s="269"/>
      <c r="G96" s="269"/>
      <c r="H96" s="270"/>
      <c r="I96" s="270"/>
      <c r="J96" s="270"/>
      <c r="K96" s="270"/>
      <c r="KS96" s="212"/>
      <c r="KT96" s="212"/>
      <c r="KU96" s="212"/>
      <c r="KV96" s="212"/>
    </row>
    <row r="97" spans="1:308" x14ac:dyDescent="0.25">
      <c r="A97" s="261"/>
      <c r="B97" s="261"/>
      <c r="C97" s="262"/>
      <c r="D97" s="267"/>
      <c r="E97" s="269"/>
      <c r="F97" s="269"/>
      <c r="G97" s="269"/>
      <c r="H97" s="270"/>
      <c r="I97" s="270"/>
      <c r="J97" s="270"/>
      <c r="K97" s="270"/>
      <c r="KS97" s="212"/>
      <c r="KT97" s="212"/>
      <c r="KU97" s="212"/>
      <c r="KV97" s="212"/>
    </row>
    <row r="98" spans="1:308" x14ac:dyDescent="0.25">
      <c r="A98" s="261"/>
      <c r="B98" s="261"/>
      <c r="C98" s="262"/>
      <c r="D98" s="267"/>
      <c r="E98" s="269"/>
      <c r="F98" s="269"/>
      <c r="G98" s="269"/>
      <c r="H98" s="270"/>
      <c r="I98" s="270"/>
      <c r="J98" s="270"/>
      <c r="K98" s="270"/>
      <c r="KS98" s="212"/>
      <c r="KT98" s="212"/>
      <c r="KU98" s="212"/>
      <c r="KV98" s="212"/>
    </row>
    <row r="99" spans="1:308" x14ac:dyDescent="0.25">
      <c r="A99" s="261"/>
      <c r="B99" s="261"/>
      <c r="C99" s="262"/>
      <c r="D99" s="267"/>
      <c r="E99" s="269"/>
      <c r="F99" s="269"/>
      <c r="G99" s="269"/>
      <c r="H99" s="270"/>
      <c r="I99" s="270"/>
      <c r="J99" s="270"/>
      <c r="K99" s="270"/>
      <c r="KS99" s="212"/>
      <c r="KT99" s="212"/>
      <c r="KU99" s="212"/>
      <c r="KV99" s="212"/>
    </row>
    <row r="100" spans="1:308" x14ac:dyDescent="0.25">
      <c r="A100" s="261"/>
      <c r="B100" s="261"/>
      <c r="C100" s="262"/>
      <c r="D100" s="267"/>
      <c r="E100" s="269"/>
      <c r="F100" s="269"/>
      <c r="G100" s="269"/>
      <c r="H100" s="270"/>
      <c r="I100" s="270"/>
      <c r="J100" s="270"/>
      <c r="K100" s="270"/>
      <c r="KS100" s="212"/>
      <c r="KT100" s="212"/>
      <c r="KU100" s="212"/>
      <c r="KV100" s="212"/>
    </row>
    <row r="101" spans="1:308" x14ac:dyDescent="0.25">
      <c r="A101" s="261"/>
      <c r="B101" s="261"/>
      <c r="C101" s="262"/>
      <c r="D101" s="267"/>
      <c r="E101" s="269"/>
      <c r="F101" s="269"/>
      <c r="G101" s="269"/>
      <c r="H101" s="270"/>
      <c r="I101" s="270"/>
      <c r="J101" s="270"/>
      <c r="K101" s="270"/>
      <c r="KS101" s="212"/>
      <c r="KT101" s="212"/>
      <c r="KU101" s="212"/>
      <c r="KV101" s="212"/>
    </row>
    <row r="102" spans="1:308" x14ac:dyDescent="0.25">
      <c r="A102" s="261"/>
      <c r="B102" s="261"/>
      <c r="C102" s="262"/>
      <c r="D102" s="267"/>
      <c r="E102" s="269"/>
      <c r="F102" s="269"/>
      <c r="G102" s="269"/>
      <c r="H102" s="270"/>
      <c r="I102" s="270"/>
      <c r="J102" s="270"/>
      <c r="K102" s="270"/>
      <c r="KS102" s="212"/>
      <c r="KT102" s="212"/>
      <c r="KU102" s="212"/>
      <c r="KV102" s="212"/>
    </row>
    <row r="103" spans="1:308" x14ac:dyDescent="0.25">
      <c r="A103" s="261"/>
      <c r="B103" s="261"/>
      <c r="C103" s="262"/>
      <c r="D103" s="267"/>
      <c r="E103" s="269"/>
      <c r="F103" s="269"/>
      <c r="G103" s="269"/>
      <c r="H103" s="270"/>
      <c r="I103" s="270"/>
      <c r="J103" s="270"/>
      <c r="K103" s="270"/>
      <c r="KS103" s="212"/>
      <c r="KT103" s="212"/>
      <c r="KU103" s="212"/>
      <c r="KV103" s="212"/>
    </row>
    <row r="104" spans="1:308" x14ac:dyDescent="0.25">
      <c r="A104" s="261"/>
      <c r="B104" s="261"/>
      <c r="C104" s="262"/>
      <c r="D104" s="267"/>
      <c r="E104" s="269"/>
      <c r="F104" s="269"/>
      <c r="G104" s="269"/>
      <c r="H104" s="270"/>
      <c r="I104" s="270"/>
      <c r="J104" s="270"/>
      <c r="K104" s="270"/>
      <c r="KS104" s="212"/>
      <c r="KT104" s="212"/>
      <c r="KU104" s="212"/>
      <c r="KV104" s="212"/>
    </row>
    <row r="105" spans="1:308" x14ac:dyDescent="0.25">
      <c r="A105" s="261"/>
      <c r="B105" s="261"/>
      <c r="C105" s="262"/>
      <c r="D105" s="267"/>
      <c r="E105" s="269"/>
      <c r="F105" s="269"/>
      <c r="G105" s="269"/>
      <c r="H105" s="270"/>
      <c r="I105" s="270"/>
      <c r="J105" s="270"/>
      <c r="K105" s="270"/>
      <c r="KS105" s="212"/>
      <c r="KT105" s="212"/>
      <c r="KU105" s="212"/>
      <c r="KV105" s="212"/>
    </row>
    <row r="106" spans="1:308" x14ac:dyDescent="0.25">
      <c r="A106" s="261"/>
      <c r="B106" s="261"/>
      <c r="C106" s="262"/>
      <c r="D106" s="267"/>
      <c r="E106" s="269"/>
      <c r="F106" s="269"/>
      <c r="G106" s="269"/>
      <c r="H106" s="270"/>
      <c r="I106" s="270"/>
      <c r="J106" s="270"/>
      <c r="K106" s="270"/>
      <c r="KS106" s="212"/>
      <c r="KT106" s="212"/>
      <c r="KU106" s="212"/>
      <c r="KV106" s="212"/>
    </row>
    <row r="107" spans="1:308" x14ac:dyDescent="0.25">
      <c r="A107" s="261"/>
      <c r="B107" s="261"/>
      <c r="C107" s="262"/>
      <c r="D107" s="267"/>
      <c r="E107" s="269"/>
      <c r="F107" s="269"/>
      <c r="G107" s="269"/>
      <c r="H107" s="270"/>
      <c r="I107" s="270"/>
      <c r="J107" s="270"/>
      <c r="K107" s="270"/>
      <c r="KS107" s="212"/>
      <c r="KT107" s="212"/>
      <c r="KU107" s="212"/>
      <c r="KV107" s="212"/>
    </row>
    <row r="108" spans="1:308" x14ac:dyDescent="0.25">
      <c r="A108" s="261"/>
      <c r="B108" s="261"/>
      <c r="C108" s="262"/>
      <c r="D108" s="267"/>
      <c r="E108" s="269"/>
      <c r="F108" s="269"/>
      <c r="G108" s="269"/>
      <c r="H108" s="270"/>
      <c r="I108" s="270"/>
      <c r="J108" s="270"/>
      <c r="K108" s="270"/>
      <c r="KS108" s="212"/>
      <c r="KT108" s="212"/>
      <c r="KU108" s="212"/>
      <c r="KV108" s="212"/>
    </row>
    <row r="109" spans="1:308" x14ac:dyDescent="0.25">
      <c r="A109" s="261"/>
      <c r="B109" s="261"/>
      <c r="C109" s="262"/>
      <c r="D109" s="267"/>
      <c r="E109" s="269"/>
      <c r="F109" s="269"/>
      <c r="G109" s="269"/>
      <c r="H109" s="270"/>
      <c r="I109" s="270"/>
      <c r="J109" s="270"/>
      <c r="K109" s="270"/>
      <c r="KS109" s="212"/>
      <c r="KT109" s="212"/>
      <c r="KU109" s="212"/>
      <c r="KV109" s="212"/>
    </row>
    <row r="110" spans="1:308" x14ac:dyDescent="0.25">
      <c r="A110" s="261"/>
      <c r="B110" s="261"/>
      <c r="C110" s="262"/>
      <c r="D110" s="267"/>
      <c r="E110" s="269"/>
      <c r="F110" s="269"/>
      <c r="G110" s="269"/>
      <c r="H110" s="270"/>
      <c r="I110" s="270"/>
      <c r="J110" s="270"/>
      <c r="K110" s="270"/>
      <c r="KS110" s="212"/>
      <c r="KT110" s="212"/>
      <c r="KU110" s="212"/>
      <c r="KV110" s="212"/>
    </row>
    <row r="111" spans="1:308" x14ac:dyDescent="0.25">
      <c r="A111" s="261"/>
      <c r="B111" s="261"/>
      <c r="C111" s="262"/>
      <c r="D111" s="267"/>
      <c r="E111" s="269"/>
      <c r="F111" s="269"/>
      <c r="G111" s="269"/>
      <c r="H111" s="270"/>
      <c r="I111" s="270"/>
      <c r="J111" s="270"/>
      <c r="K111" s="270"/>
      <c r="KS111" s="212"/>
      <c r="KT111" s="212"/>
      <c r="KU111" s="212"/>
      <c r="KV111" s="212"/>
    </row>
    <row r="112" spans="1:308" x14ac:dyDescent="0.25">
      <c r="A112" s="261"/>
      <c r="B112" s="261"/>
      <c r="C112" s="262"/>
      <c r="D112" s="267"/>
      <c r="E112" s="269"/>
      <c r="F112" s="269"/>
      <c r="G112" s="269"/>
      <c r="H112" s="270"/>
      <c r="I112" s="270"/>
      <c r="J112" s="270"/>
      <c r="K112" s="270"/>
      <c r="KS112" s="212"/>
      <c r="KT112" s="212"/>
      <c r="KU112" s="212"/>
      <c r="KV112" s="212"/>
    </row>
    <row r="113" spans="1:308" x14ac:dyDescent="0.25">
      <c r="A113" s="261"/>
      <c r="B113" s="261"/>
      <c r="C113" s="262"/>
      <c r="D113" s="267"/>
      <c r="E113" s="269"/>
      <c r="F113" s="269"/>
      <c r="G113" s="269"/>
      <c r="H113" s="270"/>
      <c r="I113" s="270"/>
      <c r="J113" s="270"/>
      <c r="K113" s="270"/>
      <c r="KS113" s="212"/>
      <c r="KT113" s="212"/>
      <c r="KU113" s="212"/>
      <c r="KV113" s="212"/>
    </row>
    <row r="114" spans="1:308" x14ac:dyDescent="0.25">
      <c r="A114" s="261"/>
      <c r="B114" s="261"/>
      <c r="C114" s="262"/>
      <c r="D114" s="267"/>
      <c r="E114" s="269"/>
      <c r="F114" s="269"/>
      <c r="G114" s="269"/>
      <c r="H114" s="270"/>
      <c r="I114" s="270"/>
      <c r="J114" s="270"/>
      <c r="K114" s="270"/>
      <c r="KS114" s="212"/>
      <c r="KT114" s="212"/>
      <c r="KU114" s="212"/>
      <c r="KV114" s="212"/>
    </row>
    <row r="115" spans="1:308" x14ac:dyDescent="0.25">
      <c r="A115" s="261"/>
      <c r="B115" s="261"/>
      <c r="C115" s="262"/>
      <c r="D115" s="267"/>
      <c r="E115" s="269"/>
      <c r="F115" s="269"/>
      <c r="G115" s="269"/>
      <c r="H115" s="270"/>
      <c r="I115" s="270"/>
      <c r="J115" s="270"/>
      <c r="K115" s="270"/>
      <c r="KS115" s="212"/>
      <c r="KT115" s="212"/>
      <c r="KU115" s="212"/>
      <c r="KV115" s="212"/>
    </row>
    <row r="116" spans="1:308" x14ac:dyDescent="0.25">
      <c r="A116" s="261"/>
      <c r="B116" s="261"/>
      <c r="C116" s="262"/>
      <c r="D116" s="267"/>
      <c r="E116" s="269"/>
      <c r="F116" s="269"/>
      <c r="G116" s="269"/>
      <c r="H116" s="270"/>
      <c r="I116" s="270"/>
      <c r="J116" s="270"/>
      <c r="K116" s="270"/>
      <c r="KS116" s="212"/>
      <c r="KT116" s="212"/>
      <c r="KU116" s="212"/>
      <c r="KV116" s="212"/>
    </row>
    <row r="117" spans="1:308" x14ac:dyDescent="0.25">
      <c r="A117" s="261"/>
      <c r="B117" s="261"/>
      <c r="C117" s="262"/>
      <c r="D117" s="267"/>
      <c r="E117" s="269"/>
      <c r="F117" s="269"/>
      <c r="G117" s="269"/>
      <c r="H117" s="270"/>
      <c r="I117" s="270"/>
      <c r="J117" s="270"/>
      <c r="K117" s="270"/>
      <c r="KS117" s="212"/>
      <c r="KT117" s="212"/>
      <c r="KU117" s="212"/>
      <c r="KV117" s="212"/>
    </row>
    <row r="118" spans="1:308" x14ac:dyDescent="0.25">
      <c r="A118" s="261"/>
      <c r="B118" s="261"/>
      <c r="C118" s="262"/>
      <c r="D118" s="267"/>
      <c r="E118" s="269"/>
      <c r="F118" s="269"/>
      <c r="G118" s="269"/>
      <c r="H118" s="270"/>
      <c r="I118" s="270"/>
      <c r="J118" s="270"/>
      <c r="K118" s="270"/>
      <c r="KS118" s="212"/>
      <c r="KT118" s="212"/>
      <c r="KU118" s="212"/>
      <c r="KV118" s="212"/>
    </row>
    <row r="119" spans="1:308" x14ac:dyDescent="0.25">
      <c r="A119" s="261"/>
      <c r="B119" s="261"/>
      <c r="C119" s="262"/>
      <c r="D119" s="267"/>
      <c r="E119" s="269"/>
      <c r="F119" s="269"/>
      <c r="G119" s="269"/>
      <c r="H119" s="270"/>
      <c r="I119" s="270"/>
      <c r="J119" s="270"/>
      <c r="K119" s="270"/>
      <c r="KS119" s="212"/>
      <c r="KT119" s="212"/>
      <c r="KU119" s="212"/>
      <c r="KV119" s="212"/>
    </row>
    <row r="120" spans="1:308" x14ac:dyDescent="0.25">
      <c r="A120" s="261"/>
      <c r="B120" s="261"/>
      <c r="C120" s="262"/>
      <c r="D120" s="267"/>
      <c r="E120" s="269"/>
      <c r="F120" s="269"/>
      <c r="G120" s="269"/>
      <c r="H120" s="270"/>
      <c r="I120" s="270"/>
      <c r="J120" s="270"/>
      <c r="K120" s="270"/>
      <c r="KS120" s="212"/>
      <c r="KT120" s="212"/>
      <c r="KU120" s="212"/>
      <c r="KV120" s="212"/>
    </row>
    <row r="121" spans="1:308" x14ac:dyDescent="0.25">
      <c r="A121" s="261"/>
      <c r="B121" s="261"/>
      <c r="C121" s="262"/>
      <c r="D121" s="267"/>
      <c r="E121" s="269"/>
      <c r="F121" s="269"/>
      <c r="G121" s="269"/>
      <c r="H121" s="270"/>
      <c r="I121" s="270"/>
      <c r="J121" s="270"/>
      <c r="K121" s="270"/>
      <c r="KS121" s="212"/>
      <c r="KT121" s="212"/>
      <c r="KU121" s="212"/>
      <c r="KV121" s="212"/>
    </row>
    <row r="122" spans="1:308" x14ac:dyDescent="0.25">
      <c r="A122" s="261"/>
      <c r="B122" s="261"/>
      <c r="C122" s="262"/>
      <c r="D122" s="267"/>
      <c r="E122" s="269"/>
      <c r="F122" s="269"/>
      <c r="G122" s="269"/>
      <c r="H122" s="270"/>
      <c r="I122" s="270"/>
      <c r="J122" s="270"/>
      <c r="K122" s="270"/>
      <c r="KS122" s="212"/>
      <c r="KT122" s="212"/>
      <c r="KU122" s="212"/>
      <c r="KV122" s="212"/>
    </row>
    <row r="123" spans="1:308" x14ac:dyDescent="0.25">
      <c r="A123" s="261"/>
      <c r="B123" s="261"/>
      <c r="C123" s="262"/>
      <c r="D123" s="267"/>
      <c r="E123" s="269"/>
      <c r="F123" s="269"/>
      <c r="G123" s="269"/>
      <c r="H123" s="270"/>
      <c r="I123" s="270"/>
      <c r="J123" s="270"/>
      <c r="K123" s="270"/>
      <c r="KS123" s="212"/>
      <c r="KT123" s="212"/>
      <c r="KU123" s="212"/>
      <c r="KV123" s="212"/>
    </row>
    <row r="124" spans="1:308" x14ac:dyDescent="0.25">
      <c r="A124" s="261"/>
      <c r="B124" s="261"/>
      <c r="C124" s="262"/>
      <c r="D124" s="267"/>
      <c r="E124" s="269"/>
      <c r="F124" s="269"/>
      <c r="G124" s="269"/>
      <c r="H124" s="270"/>
      <c r="I124" s="270"/>
      <c r="J124" s="270"/>
      <c r="K124" s="270"/>
      <c r="KS124" s="212"/>
      <c r="KT124" s="212"/>
      <c r="KU124" s="212"/>
      <c r="KV124" s="212"/>
    </row>
    <row r="125" spans="1:308" x14ac:dyDescent="0.25">
      <c r="A125" s="261"/>
      <c r="B125" s="261"/>
      <c r="C125" s="262"/>
      <c r="D125" s="267"/>
      <c r="E125" s="269"/>
      <c r="F125" s="269"/>
      <c r="G125" s="269"/>
      <c r="H125" s="270"/>
      <c r="I125" s="270"/>
      <c r="J125" s="270"/>
      <c r="K125" s="270"/>
      <c r="KS125" s="212"/>
      <c r="KT125" s="212"/>
      <c r="KU125" s="212"/>
      <c r="KV125" s="212"/>
    </row>
    <row r="126" spans="1:308" x14ac:dyDescent="0.25">
      <c r="A126" s="261"/>
      <c r="B126" s="261"/>
      <c r="C126" s="262"/>
      <c r="D126" s="267"/>
      <c r="E126" s="269"/>
      <c r="F126" s="269"/>
      <c r="G126" s="269"/>
      <c r="H126" s="270"/>
      <c r="I126" s="270"/>
      <c r="J126" s="270"/>
      <c r="K126" s="270"/>
      <c r="KS126" s="212"/>
      <c r="KT126" s="212"/>
      <c r="KU126" s="212"/>
      <c r="KV126" s="212"/>
    </row>
    <row r="127" spans="1:308" x14ac:dyDescent="0.25">
      <c r="A127" s="261"/>
      <c r="B127" s="261"/>
      <c r="C127" s="262"/>
      <c r="D127" s="267"/>
      <c r="E127" s="269"/>
      <c r="F127" s="269"/>
      <c r="G127" s="269"/>
      <c r="H127" s="270"/>
      <c r="I127" s="270"/>
      <c r="J127" s="270"/>
      <c r="K127" s="270"/>
      <c r="KS127" s="212"/>
      <c r="KT127" s="212"/>
      <c r="KU127" s="212"/>
      <c r="KV127" s="212"/>
    </row>
    <row r="128" spans="1:308" x14ac:dyDescent="0.25">
      <c r="A128" s="261"/>
      <c r="B128" s="261"/>
      <c r="C128" s="262"/>
      <c r="D128" s="267"/>
      <c r="E128" s="269"/>
      <c r="F128" s="269"/>
      <c r="G128" s="269"/>
      <c r="H128" s="270"/>
      <c r="I128" s="270"/>
      <c r="J128" s="270"/>
      <c r="K128" s="270"/>
      <c r="KS128" s="212"/>
      <c r="KT128" s="212"/>
      <c r="KU128" s="212"/>
      <c r="KV128" s="212"/>
    </row>
    <row r="129" spans="1:308" x14ac:dyDescent="0.25">
      <c r="A129" s="261"/>
      <c r="B129" s="261"/>
      <c r="C129" s="262"/>
      <c r="D129" s="267"/>
      <c r="E129" s="269"/>
      <c r="F129" s="269"/>
      <c r="G129" s="269"/>
      <c r="H129" s="270"/>
      <c r="I129" s="270"/>
      <c r="J129" s="270"/>
      <c r="K129" s="270"/>
      <c r="KS129" s="212"/>
      <c r="KT129" s="212"/>
      <c r="KU129" s="212"/>
      <c r="KV129" s="212"/>
    </row>
    <row r="130" spans="1:308" x14ac:dyDescent="0.25">
      <c r="A130" s="261"/>
      <c r="B130" s="261"/>
      <c r="C130" s="262"/>
      <c r="D130" s="267"/>
      <c r="E130" s="269"/>
      <c r="F130" s="269"/>
      <c r="G130" s="269"/>
      <c r="H130" s="270"/>
      <c r="I130" s="270"/>
      <c r="J130" s="270"/>
      <c r="K130" s="270"/>
      <c r="KS130" s="212"/>
      <c r="KT130" s="212"/>
      <c r="KU130" s="212"/>
      <c r="KV130" s="212"/>
    </row>
    <row r="131" spans="1:308" x14ac:dyDescent="0.25">
      <c r="A131" s="261"/>
      <c r="B131" s="261"/>
      <c r="C131" s="262"/>
      <c r="D131" s="267"/>
      <c r="E131" s="269"/>
      <c r="F131" s="269"/>
      <c r="G131" s="269"/>
      <c r="H131" s="270"/>
      <c r="I131" s="270"/>
      <c r="J131" s="270"/>
      <c r="K131" s="270"/>
      <c r="KS131" s="212"/>
      <c r="KT131" s="212"/>
      <c r="KU131" s="212"/>
      <c r="KV131" s="212"/>
    </row>
    <row r="132" spans="1:308" x14ac:dyDescent="0.25">
      <c r="A132" s="261"/>
      <c r="B132" s="261"/>
      <c r="C132" s="262"/>
      <c r="D132" s="267"/>
      <c r="E132" s="269"/>
      <c r="F132" s="269"/>
      <c r="G132" s="269"/>
      <c r="H132" s="270"/>
      <c r="I132" s="270"/>
      <c r="J132" s="270"/>
      <c r="K132" s="270"/>
      <c r="KS132" s="212"/>
      <c r="KT132" s="212"/>
      <c r="KU132" s="212"/>
      <c r="KV132" s="212"/>
    </row>
    <row r="133" spans="1:308" x14ac:dyDescent="0.25">
      <c r="A133" s="261"/>
      <c r="B133" s="261"/>
      <c r="C133" s="262"/>
      <c r="D133" s="267"/>
      <c r="E133" s="269"/>
      <c r="F133" s="269"/>
      <c r="G133" s="269"/>
      <c r="H133" s="270"/>
      <c r="I133" s="270"/>
      <c r="J133" s="270"/>
      <c r="K133" s="270"/>
      <c r="KS133" s="212"/>
      <c r="KT133" s="212"/>
      <c r="KU133" s="212"/>
      <c r="KV133" s="212"/>
    </row>
    <row r="134" spans="1:308" x14ac:dyDescent="0.25">
      <c r="A134" s="261"/>
      <c r="B134" s="261"/>
      <c r="C134" s="262"/>
      <c r="D134" s="267"/>
      <c r="E134" s="269"/>
      <c r="F134" s="269"/>
      <c r="G134" s="269"/>
      <c r="H134" s="270"/>
      <c r="I134" s="270"/>
      <c r="J134" s="270"/>
      <c r="K134" s="270"/>
      <c r="KS134" s="212"/>
      <c r="KT134" s="212"/>
      <c r="KU134" s="212"/>
      <c r="KV134" s="212"/>
    </row>
    <row r="135" spans="1:308" x14ac:dyDescent="0.25">
      <c r="A135" s="261"/>
      <c r="B135" s="261"/>
      <c r="C135" s="262"/>
      <c r="D135" s="267"/>
      <c r="E135" s="269"/>
      <c r="F135" s="269"/>
      <c r="G135" s="269"/>
      <c r="H135" s="270"/>
      <c r="I135" s="270"/>
      <c r="J135" s="270"/>
      <c r="K135" s="270"/>
      <c r="KS135" s="212"/>
      <c r="KT135" s="212"/>
      <c r="KU135" s="212"/>
      <c r="KV135" s="212"/>
    </row>
    <row r="136" spans="1:308" x14ac:dyDescent="0.25">
      <c r="A136" s="261"/>
      <c r="B136" s="261"/>
      <c r="C136" s="262"/>
      <c r="D136" s="267"/>
      <c r="E136" s="269"/>
      <c r="F136" s="269"/>
      <c r="G136" s="269"/>
      <c r="H136" s="270"/>
      <c r="I136" s="270"/>
      <c r="J136" s="270"/>
      <c r="K136" s="270"/>
      <c r="KS136" s="212"/>
      <c r="KT136" s="212"/>
      <c r="KU136" s="212"/>
      <c r="KV136" s="212"/>
    </row>
    <row r="137" spans="1:308" x14ac:dyDescent="0.25">
      <c r="A137" s="261"/>
      <c r="B137" s="261"/>
      <c r="C137" s="262"/>
      <c r="D137" s="267"/>
      <c r="E137" s="269"/>
      <c r="F137" s="269"/>
      <c r="G137" s="269"/>
      <c r="H137" s="270"/>
      <c r="I137" s="270"/>
      <c r="J137" s="270"/>
      <c r="K137" s="270"/>
      <c r="KS137" s="212"/>
      <c r="KT137" s="212"/>
      <c r="KU137" s="212"/>
      <c r="KV137" s="212"/>
    </row>
    <row r="138" spans="1:308" x14ac:dyDescent="0.25">
      <c r="A138" s="261"/>
      <c r="B138" s="261"/>
      <c r="C138" s="262"/>
      <c r="D138" s="267"/>
      <c r="E138" s="269"/>
      <c r="F138" s="269"/>
      <c r="G138" s="269"/>
      <c r="H138" s="270"/>
      <c r="I138" s="270"/>
      <c r="J138" s="270"/>
      <c r="K138" s="270"/>
      <c r="KS138" s="212"/>
      <c r="KT138" s="212"/>
      <c r="KU138" s="212"/>
      <c r="KV138" s="212"/>
    </row>
    <row r="139" spans="1:308" x14ac:dyDescent="0.25">
      <c r="A139" s="261"/>
      <c r="B139" s="261"/>
      <c r="C139" s="262"/>
      <c r="D139" s="267"/>
      <c r="E139" s="269"/>
      <c r="F139" s="269"/>
      <c r="G139" s="269"/>
      <c r="H139" s="270"/>
      <c r="I139" s="270"/>
      <c r="J139" s="270"/>
      <c r="K139" s="270"/>
      <c r="KS139" s="212"/>
      <c r="KT139" s="212"/>
      <c r="KU139" s="212"/>
      <c r="KV139" s="212"/>
    </row>
    <row r="140" spans="1:308" x14ac:dyDescent="0.25">
      <c r="A140" s="261"/>
      <c r="B140" s="261"/>
      <c r="C140" s="262"/>
      <c r="D140" s="267"/>
      <c r="E140" s="269"/>
      <c r="F140" s="269"/>
      <c r="G140" s="269"/>
      <c r="H140" s="270"/>
      <c r="I140" s="270"/>
      <c r="J140" s="270"/>
      <c r="K140" s="270"/>
      <c r="KS140" s="212"/>
      <c r="KT140" s="212"/>
      <c r="KU140" s="212"/>
      <c r="KV140" s="212"/>
    </row>
    <row r="141" spans="1:308" x14ac:dyDescent="0.25">
      <c r="A141" s="261"/>
      <c r="B141" s="261"/>
      <c r="C141" s="262"/>
      <c r="D141" s="267"/>
      <c r="E141" s="269"/>
      <c r="F141" s="269"/>
      <c r="G141" s="269"/>
      <c r="H141" s="270"/>
      <c r="I141" s="270"/>
      <c r="J141" s="270"/>
      <c r="K141" s="270"/>
      <c r="KS141" s="212"/>
      <c r="KT141" s="212"/>
      <c r="KU141" s="212"/>
      <c r="KV141" s="212"/>
    </row>
    <row r="142" spans="1:308" x14ac:dyDescent="0.25">
      <c r="A142" s="261"/>
      <c r="B142" s="261"/>
      <c r="C142" s="262"/>
      <c r="D142" s="267"/>
      <c r="E142" s="269"/>
      <c r="F142" s="269"/>
      <c r="G142" s="269"/>
      <c r="H142" s="270"/>
      <c r="I142" s="270"/>
      <c r="J142" s="270"/>
      <c r="K142" s="270"/>
      <c r="KS142" s="212"/>
      <c r="KT142" s="212"/>
      <c r="KU142" s="212"/>
      <c r="KV142" s="212"/>
    </row>
    <row r="143" spans="1:308" x14ac:dyDescent="0.25">
      <c r="A143" s="261"/>
      <c r="B143" s="261"/>
      <c r="C143" s="262"/>
      <c r="D143" s="267"/>
      <c r="E143" s="269"/>
      <c r="F143" s="269"/>
      <c r="G143" s="269"/>
      <c r="H143" s="270"/>
      <c r="I143" s="270"/>
      <c r="J143" s="270"/>
      <c r="K143" s="270"/>
      <c r="KS143" s="212"/>
      <c r="KT143" s="212"/>
      <c r="KU143" s="212"/>
      <c r="KV143" s="212"/>
    </row>
    <row r="144" spans="1:308" x14ac:dyDescent="0.25">
      <c r="A144" s="261"/>
      <c r="B144" s="261"/>
      <c r="C144" s="262"/>
      <c r="D144" s="267"/>
      <c r="E144" s="269"/>
      <c r="F144" s="269"/>
      <c r="G144" s="269"/>
      <c r="H144" s="270"/>
      <c r="I144" s="270"/>
      <c r="J144" s="270"/>
      <c r="K144" s="270"/>
      <c r="KS144" s="212"/>
      <c r="KT144" s="212"/>
      <c r="KU144" s="212"/>
      <c r="KV144" s="212"/>
    </row>
    <row r="145" spans="1:308" x14ac:dyDescent="0.25">
      <c r="A145" s="261"/>
      <c r="B145" s="261"/>
      <c r="C145" s="262"/>
      <c r="D145" s="267"/>
      <c r="E145" s="269"/>
      <c r="F145" s="269"/>
      <c r="G145" s="269"/>
      <c r="H145" s="270"/>
      <c r="I145" s="270"/>
      <c r="J145" s="270"/>
      <c r="K145" s="270"/>
      <c r="KS145" s="212"/>
      <c r="KT145" s="212"/>
      <c r="KU145" s="212"/>
      <c r="KV145" s="212"/>
    </row>
    <row r="146" spans="1:308" x14ac:dyDescent="0.25">
      <c r="A146" s="261"/>
      <c r="B146" s="261"/>
      <c r="C146" s="262"/>
      <c r="D146" s="267"/>
      <c r="E146" s="269"/>
      <c r="F146" s="269"/>
      <c r="G146" s="269"/>
      <c r="H146" s="270"/>
      <c r="I146" s="270"/>
      <c r="J146" s="270"/>
      <c r="K146" s="270"/>
      <c r="KS146" s="212"/>
      <c r="KT146" s="212"/>
      <c r="KU146" s="212"/>
      <c r="KV146" s="212"/>
    </row>
    <row r="147" spans="1:308" x14ac:dyDescent="0.25">
      <c r="A147" s="261"/>
      <c r="B147" s="261"/>
      <c r="C147" s="262"/>
      <c r="D147" s="267"/>
      <c r="E147" s="269"/>
      <c r="F147" s="269"/>
      <c r="G147" s="269"/>
      <c r="H147" s="270"/>
      <c r="I147" s="270"/>
      <c r="J147" s="270"/>
      <c r="K147" s="270"/>
      <c r="KS147" s="212"/>
      <c r="KT147" s="212"/>
      <c r="KU147" s="212"/>
      <c r="KV147" s="212"/>
    </row>
    <row r="148" spans="1:308" x14ac:dyDescent="0.25">
      <c r="A148" s="261"/>
      <c r="B148" s="261"/>
      <c r="C148" s="262"/>
      <c r="D148" s="267"/>
      <c r="E148" s="269"/>
      <c r="F148" s="269"/>
      <c r="G148" s="269"/>
      <c r="H148" s="270"/>
      <c r="I148" s="270"/>
      <c r="J148" s="270"/>
      <c r="K148" s="270"/>
      <c r="KS148" s="212"/>
      <c r="KT148" s="212"/>
      <c r="KU148" s="212"/>
      <c r="KV148" s="212"/>
    </row>
    <row r="149" spans="1:308" x14ac:dyDescent="0.25">
      <c r="A149" s="261"/>
      <c r="B149" s="261"/>
      <c r="C149" s="262"/>
      <c r="D149" s="267"/>
      <c r="E149" s="269"/>
      <c r="F149" s="269"/>
      <c r="G149" s="269"/>
      <c r="H149" s="270"/>
      <c r="I149" s="270"/>
      <c r="J149" s="270"/>
      <c r="K149" s="270"/>
      <c r="KS149" s="212"/>
      <c r="KT149" s="212"/>
      <c r="KU149" s="212"/>
      <c r="KV149" s="212"/>
    </row>
    <row r="150" spans="1:308" x14ac:dyDescent="0.25">
      <c r="A150" s="261"/>
      <c r="B150" s="261"/>
      <c r="C150" s="262"/>
      <c r="D150" s="267"/>
      <c r="E150" s="269"/>
      <c r="F150" s="269"/>
      <c r="G150" s="269"/>
      <c r="H150" s="270"/>
      <c r="I150" s="270"/>
      <c r="J150" s="270"/>
      <c r="K150" s="270"/>
      <c r="KS150" s="212"/>
      <c r="KT150" s="212"/>
      <c r="KU150" s="212"/>
      <c r="KV150" s="212"/>
    </row>
    <row r="151" spans="1:308" x14ac:dyDescent="0.25">
      <c r="A151" s="261"/>
      <c r="B151" s="261"/>
      <c r="C151" s="262"/>
      <c r="D151" s="267"/>
      <c r="E151" s="269"/>
      <c r="F151" s="269"/>
      <c r="G151" s="269"/>
      <c r="H151" s="270"/>
      <c r="I151" s="270"/>
      <c r="J151" s="270"/>
      <c r="K151" s="270"/>
      <c r="KS151" s="212"/>
      <c r="KT151" s="212"/>
      <c r="KU151" s="212"/>
      <c r="KV151" s="212"/>
    </row>
    <row r="152" spans="1:308" x14ac:dyDescent="0.25">
      <c r="A152" s="261"/>
      <c r="B152" s="261"/>
      <c r="C152" s="262"/>
      <c r="D152" s="267"/>
      <c r="E152" s="269"/>
      <c r="F152" s="269"/>
      <c r="G152" s="269"/>
      <c r="H152" s="270"/>
      <c r="I152" s="270"/>
      <c r="J152" s="270"/>
      <c r="K152" s="270"/>
      <c r="KS152" s="212"/>
      <c r="KT152" s="212"/>
      <c r="KU152" s="212"/>
      <c r="KV152" s="212"/>
    </row>
    <row r="153" spans="1:308" x14ac:dyDescent="0.25">
      <c r="A153" s="261"/>
      <c r="B153" s="261"/>
      <c r="C153" s="262"/>
      <c r="D153" s="267"/>
      <c r="E153" s="269"/>
      <c r="F153" s="269"/>
      <c r="G153" s="269"/>
      <c r="H153" s="270"/>
      <c r="I153" s="270"/>
      <c r="J153" s="270"/>
      <c r="K153" s="270"/>
      <c r="KS153" s="212"/>
      <c r="KT153" s="212"/>
      <c r="KU153" s="212"/>
      <c r="KV153" s="212"/>
    </row>
    <row r="154" spans="1:308" x14ac:dyDescent="0.25">
      <c r="A154" s="261"/>
      <c r="B154" s="261"/>
      <c r="C154" s="262"/>
      <c r="D154" s="267"/>
      <c r="E154" s="269"/>
      <c r="F154" s="269"/>
      <c r="G154" s="269"/>
      <c r="H154" s="270"/>
      <c r="I154" s="270"/>
      <c r="J154" s="270"/>
      <c r="K154" s="270"/>
      <c r="KS154" s="212"/>
      <c r="KT154" s="212"/>
      <c r="KU154" s="212"/>
      <c r="KV154" s="212"/>
    </row>
    <row r="155" spans="1:308" x14ac:dyDescent="0.25">
      <c r="A155" s="261"/>
      <c r="B155" s="261"/>
      <c r="C155" s="262"/>
      <c r="D155" s="267"/>
      <c r="E155" s="269"/>
      <c r="F155" s="269"/>
      <c r="G155" s="269"/>
      <c r="H155" s="270"/>
      <c r="I155" s="270"/>
      <c r="J155" s="270"/>
      <c r="K155" s="270"/>
      <c r="KS155" s="212"/>
      <c r="KT155" s="212"/>
      <c r="KU155" s="212"/>
      <c r="KV155" s="212"/>
    </row>
    <row r="156" spans="1:308" x14ac:dyDescent="0.25">
      <c r="A156" s="261"/>
      <c r="B156" s="261"/>
      <c r="C156" s="262"/>
      <c r="D156" s="267"/>
      <c r="E156" s="269"/>
      <c r="F156" s="269"/>
      <c r="G156" s="269"/>
      <c r="H156" s="270"/>
      <c r="I156" s="270"/>
      <c r="J156" s="270"/>
      <c r="K156" s="270"/>
      <c r="KS156" s="212"/>
      <c r="KT156" s="212"/>
      <c r="KU156" s="212"/>
      <c r="KV156" s="212"/>
    </row>
    <row r="157" spans="1:308" x14ac:dyDescent="0.25">
      <c r="A157" s="261"/>
      <c r="B157" s="261"/>
      <c r="C157" s="262"/>
      <c r="D157" s="267"/>
      <c r="E157" s="269"/>
      <c r="F157" s="269"/>
      <c r="G157" s="269"/>
      <c r="H157" s="270"/>
      <c r="I157" s="270"/>
      <c r="J157" s="270"/>
      <c r="K157" s="270"/>
      <c r="KS157" s="212"/>
      <c r="KT157" s="212"/>
      <c r="KU157" s="212"/>
      <c r="KV157" s="212"/>
    </row>
    <row r="158" spans="1:308" x14ac:dyDescent="0.25">
      <c r="A158" s="261"/>
      <c r="B158" s="261"/>
      <c r="C158" s="262"/>
      <c r="D158" s="267"/>
      <c r="E158" s="269"/>
      <c r="F158" s="269"/>
      <c r="G158" s="269"/>
      <c r="H158" s="270"/>
      <c r="I158" s="270"/>
      <c r="J158" s="270"/>
      <c r="K158" s="270"/>
      <c r="KS158" s="212"/>
      <c r="KT158" s="212"/>
      <c r="KU158" s="212"/>
      <c r="KV158" s="212"/>
    </row>
    <row r="159" spans="1:308" x14ac:dyDescent="0.25">
      <c r="A159" s="261"/>
      <c r="B159" s="261"/>
      <c r="C159" s="262"/>
      <c r="D159" s="267"/>
      <c r="E159" s="269"/>
      <c r="F159" s="269"/>
      <c r="G159" s="269"/>
      <c r="H159" s="270"/>
      <c r="I159" s="270"/>
      <c r="J159" s="270"/>
      <c r="K159" s="270"/>
      <c r="KS159" s="212"/>
      <c r="KT159" s="212"/>
      <c r="KU159" s="212"/>
      <c r="KV159" s="212"/>
    </row>
    <row r="160" spans="1:308" x14ac:dyDescent="0.25">
      <c r="A160" s="261"/>
      <c r="B160" s="261"/>
      <c r="C160" s="262"/>
      <c r="D160" s="267"/>
      <c r="E160" s="269"/>
      <c r="F160" s="269"/>
      <c r="G160" s="269"/>
      <c r="H160" s="270"/>
      <c r="I160" s="270"/>
      <c r="J160" s="270"/>
      <c r="K160" s="270"/>
      <c r="KS160" s="212"/>
      <c r="KT160" s="212"/>
      <c r="KU160" s="212"/>
      <c r="KV160" s="212"/>
    </row>
    <row r="161" spans="1:308" x14ac:dyDescent="0.25">
      <c r="A161" s="261"/>
      <c r="B161" s="261"/>
      <c r="C161" s="262"/>
      <c r="D161" s="267"/>
      <c r="E161" s="269"/>
      <c r="F161" s="269"/>
      <c r="G161" s="269"/>
      <c r="H161" s="270"/>
      <c r="I161" s="270"/>
      <c r="J161" s="270"/>
      <c r="K161" s="270"/>
      <c r="KS161" s="212"/>
      <c r="KT161" s="212"/>
      <c r="KU161" s="212"/>
      <c r="KV161" s="212"/>
    </row>
    <row r="162" spans="1:308" x14ac:dyDescent="0.25">
      <c r="A162" s="261"/>
      <c r="B162" s="261"/>
      <c r="C162" s="262"/>
      <c r="D162" s="267"/>
      <c r="E162" s="269"/>
      <c r="F162" s="269"/>
      <c r="G162" s="269"/>
      <c r="H162" s="270"/>
      <c r="I162" s="270"/>
      <c r="J162" s="270"/>
      <c r="K162" s="270"/>
      <c r="KS162" s="212"/>
      <c r="KT162" s="212"/>
      <c r="KU162" s="212"/>
      <c r="KV162" s="212"/>
    </row>
    <row r="163" spans="1:308" x14ac:dyDescent="0.25">
      <c r="A163" s="261"/>
      <c r="B163" s="261"/>
      <c r="C163" s="262"/>
      <c r="D163" s="267"/>
      <c r="E163" s="269"/>
      <c r="F163" s="269"/>
      <c r="G163" s="269"/>
      <c r="H163" s="270"/>
      <c r="I163" s="270"/>
      <c r="J163" s="270"/>
      <c r="K163" s="270"/>
      <c r="KS163" s="212"/>
      <c r="KT163" s="212"/>
      <c r="KU163" s="212"/>
      <c r="KV163" s="212"/>
    </row>
    <row r="164" spans="1:308" x14ac:dyDescent="0.25">
      <c r="A164" s="261"/>
      <c r="B164" s="261"/>
      <c r="C164" s="262"/>
      <c r="D164" s="267"/>
      <c r="E164" s="269"/>
      <c r="F164" s="269"/>
      <c r="G164" s="269"/>
      <c r="H164" s="270"/>
      <c r="I164" s="270"/>
      <c r="J164" s="270"/>
      <c r="K164" s="270"/>
      <c r="KS164" s="212"/>
      <c r="KT164" s="212"/>
      <c r="KU164" s="212"/>
      <c r="KV164" s="212"/>
    </row>
    <row r="165" spans="1:308" x14ac:dyDescent="0.25">
      <c r="A165" s="261"/>
      <c r="B165" s="261"/>
      <c r="C165" s="262"/>
      <c r="D165" s="267"/>
      <c r="E165" s="269"/>
      <c r="F165" s="269"/>
      <c r="G165" s="269"/>
      <c r="H165" s="270"/>
      <c r="I165" s="270"/>
      <c r="J165" s="270"/>
      <c r="K165" s="270"/>
      <c r="KS165" s="212"/>
      <c r="KT165" s="212"/>
      <c r="KU165" s="212"/>
      <c r="KV165" s="212"/>
    </row>
    <row r="166" spans="1:308" x14ac:dyDescent="0.25">
      <c r="A166" s="261"/>
      <c r="B166" s="261"/>
      <c r="C166" s="262"/>
      <c r="D166" s="267"/>
      <c r="E166" s="269"/>
      <c r="F166" s="269"/>
      <c r="G166" s="269"/>
      <c r="H166" s="270"/>
      <c r="I166" s="270"/>
      <c r="J166" s="270"/>
      <c r="K166" s="270"/>
      <c r="KS166" s="212"/>
      <c r="KT166" s="212"/>
      <c r="KU166" s="212"/>
      <c r="KV166" s="212"/>
    </row>
    <row r="167" spans="1:308" x14ac:dyDescent="0.25">
      <c r="A167" s="261"/>
      <c r="B167" s="261"/>
      <c r="C167" s="262"/>
      <c r="D167" s="267"/>
      <c r="E167" s="269"/>
      <c r="F167" s="269"/>
      <c r="G167" s="269"/>
      <c r="H167" s="270"/>
      <c r="I167" s="270"/>
      <c r="J167" s="270"/>
      <c r="K167" s="270"/>
      <c r="KS167" s="212"/>
      <c r="KT167" s="212"/>
      <c r="KU167" s="212"/>
      <c r="KV167" s="212"/>
    </row>
    <row r="168" spans="1:308" x14ac:dyDescent="0.25">
      <c r="A168" s="261"/>
      <c r="B168" s="261"/>
      <c r="C168" s="262"/>
      <c r="D168" s="267"/>
      <c r="E168" s="269"/>
      <c r="F168" s="269"/>
      <c r="G168" s="269"/>
      <c r="H168" s="270"/>
      <c r="I168" s="270"/>
      <c r="J168" s="270"/>
      <c r="K168" s="270"/>
      <c r="KS168" s="212"/>
      <c r="KT168" s="212"/>
      <c r="KU168" s="212"/>
      <c r="KV168" s="212"/>
    </row>
    <row r="169" spans="1:308" x14ac:dyDescent="0.25">
      <c r="A169" s="261"/>
      <c r="B169" s="261"/>
      <c r="C169" s="262"/>
      <c r="D169" s="267"/>
      <c r="E169" s="269"/>
      <c r="F169" s="269"/>
      <c r="G169" s="269"/>
      <c r="H169" s="270"/>
      <c r="I169" s="270"/>
      <c r="J169" s="270"/>
      <c r="K169" s="270"/>
      <c r="KS169" s="212"/>
      <c r="KT169" s="212"/>
      <c r="KU169" s="212"/>
      <c r="KV169" s="212"/>
    </row>
    <row r="170" spans="1:308" x14ac:dyDescent="0.25">
      <c r="A170" s="261"/>
      <c r="B170" s="261"/>
      <c r="C170" s="262"/>
      <c r="D170" s="267"/>
      <c r="E170" s="269"/>
      <c r="F170" s="269"/>
      <c r="G170" s="269"/>
      <c r="H170" s="270"/>
      <c r="I170" s="270"/>
      <c r="J170" s="270"/>
      <c r="K170" s="270"/>
      <c r="KS170" s="212"/>
      <c r="KT170" s="212"/>
      <c r="KU170" s="212"/>
      <c r="KV170" s="212"/>
    </row>
    <row r="171" spans="1:308" x14ac:dyDescent="0.25">
      <c r="A171" s="261"/>
      <c r="B171" s="261"/>
      <c r="C171" s="262"/>
      <c r="D171" s="267"/>
      <c r="E171" s="269"/>
      <c r="F171" s="269"/>
      <c r="G171" s="269"/>
      <c r="H171" s="270"/>
      <c r="I171" s="270"/>
      <c r="J171" s="270"/>
      <c r="K171" s="270"/>
      <c r="KS171" s="212"/>
      <c r="KT171" s="212"/>
      <c r="KU171" s="212"/>
      <c r="KV171" s="212"/>
    </row>
    <row r="172" spans="1:308" x14ac:dyDescent="0.25">
      <c r="A172" s="261"/>
      <c r="B172" s="261"/>
      <c r="C172" s="262"/>
      <c r="D172" s="267"/>
      <c r="E172" s="269"/>
      <c r="F172" s="269"/>
      <c r="G172" s="269"/>
      <c r="H172" s="270"/>
      <c r="I172" s="270"/>
      <c r="J172" s="270"/>
      <c r="K172" s="270"/>
      <c r="KS172" s="212"/>
      <c r="KT172" s="212"/>
      <c r="KU172" s="212"/>
      <c r="KV172" s="212"/>
    </row>
    <row r="173" spans="1:308" x14ac:dyDescent="0.25">
      <c r="A173" s="261"/>
      <c r="B173" s="261"/>
      <c r="C173" s="262"/>
      <c r="D173" s="267"/>
      <c r="E173" s="269"/>
      <c r="F173" s="269"/>
      <c r="G173" s="269"/>
      <c r="H173" s="270"/>
      <c r="I173" s="270"/>
      <c r="J173" s="270"/>
      <c r="K173" s="270"/>
      <c r="KS173" s="212"/>
      <c r="KT173" s="212"/>
      <c r="KU173" s="212"/>
      <c r="KV173" s="212"/>
    </row>
    <row r="174" spans="1:308" x14ac:dyDescent="0.25">
      <c r="A174" s="261"/>
      <c r="B174" s="261"/>
      <c r="C174" s="262"/>
      <c r="D174" s="267"/>
      <c r="E174" s="269"/>
      <c r="F174" s="269"/>
      <c r="G174" s="269"/>
      <c r="H174" s="270"/>
      <c r="I174" s="270"/>
      <c r="J174" s="270"/>
      <c r="K174" s="270"/>
      <c r="KS174" s="212"/>
      <c r="KT174" s="212"/>
      <c r="KU174" s="212"/>
      <c r="KV174" s="212"/>
    </row>
    <row r="175" spans="1:308" x14ac:dyDescent="0.25">
      <c r="A175" s="261"/>
      <c r="B175" s="261"/>
      <c r="C175" s="262"/>
      <c r="D175" s="267"/>
      <c r="E175" s="269"/>
      <c r="F175" s="269"/>
      <c r="G175" s="269"/>
      <c r="H175" s="270"/>
      <c r="I175" s="270"/>
      <c r="J175" s="270"/>
      <c r="K175" s="270"/>
      <c r="KS175" s="212"/>
      <c r="KT175" s="212"/>
      <c r="KU175" s="212"/>
      <c r="KV175" s="212"/>
    </row>
    <row r="176" spans="1:308" x14ac:dyDescent="0.25">
      <c r="A176" s="261"/>
      <c r="B176" s="261"/>
      <c r="C176" s="262"/>
      <c r="D176" s="267"/>
      <c r="E176" s="269"/>
      <c r="F176" s="269"/>
      <c r="G176" s="269"/>
      <c r="H176" s="270"/>
      <c r="I176" s="270"/>
      <c r="J176" s="270"/>
      <c r="K176" s="270"/>
      <c r="KS176" s="212"/>
      <c r="KT176" s="212"/>
      <c r="KU176" s="212"/>
      <c r="KV176" s="212"/>
    </row>
    <row r="177" spans="1:308" x14ac:dyDescent="0.25">
      <c r="A177" s="261"/>
      <c r="B177" s="261"/>
      <c r="C177" s="262"/>
      <c r="D177" s="267"/>
      <c r="E177" s="269"/>
      <c r="F177" s="269"/>
      <c r="G177" s="269"/>
      <c r="H177" s="270"/>
      <c r="I177" s="270"/>
      <c r="J177" s="270"/>
      <c r="K177" s="270"/>
      <c r="KS177" s="212"/>
      <c r="KT177" s="212"/>
      <c r="KU177" s="212"/>
      <c r="KV177" s="212"/>
    </row>
    <row r="178" spans="1:308" x14ac:dyDescent="0.25">
      <c r="A178" s="261"/>
      <c r="B178" s="261"/>
      <c r="C178" s="262"/>
      <c r="D178" s="267"/>
      <c r="E178" s="269"/>
      <c r="F178" s="269"/>
      <c r="G178" s="269"/>
      <c r="H178" s="270"/>
      <c r="I178" s="270"/>
      <c r="J178" s="270"/>
      <c r="K178" s="270"/>
      <c r="KS178" s="212"/>
      <c r="KT178" s="212"/>
      <c r="KU178" s="212"/>
      <c r="KV178" s="212"/>
    </row>
    <row r="179" spans="1:308" x14ac:dyDescent="0.25">
      <c r="A179" s="261"/>
      <c r="B179" s="261"/>
      <c r="C179" s="262"/>
      <c r="D179" s="267"/>
      <c r="E179" s="269"/>
      <c r="F179" s="269"/>
      <c r="G179" s="269"/>
      <c r="H179" s="270"/>
      <c r="I179" s="270"/>
      <c r="J179" s="270"/>
      <c r="K179" s="270"/>
      <c r="KS179" s="212"/>
      <c r="KT179" s="212"/>
      <c r="KU179" s="212"/>
      <c r="KV179" s="212"/>
    </row>
    <row r="180" spans="1:308" x14ac:dyDescent="0.25">
      <c r="A180" s="261"/>
      <c r="B180" s="261"/>
      <c r="C180" s="262"/>
      <c r="D180" s="267"/>
      <c r="E180" s="269"/>
      <c r="F180" s="269"/>
      <c r="G180" s="269"/>
      <c r="H180" s="270"/>
      <c r="I180" s="270"/>
      <c r="J180" s="270"/>
      <c r="K180" s="270"/>
      <c r="KS180" s="212"/>
      <c r="KT180" s="212"/>
      <c r="KU180" s="212"/>
      <c r="KV180" s="212"/>
    </row>
    <row r="181" spans="1:308" x14ac:dyDescent="0.25">
      <c r="A181" s="261"/>
      <c r="B181" s="261"/>
      <c r="C181" s="262"/>
      <c r="D181" s="267"/>
      <c r="E181" s="269"/>
      <c r="F181" s="269"/>
      <c r="G181" s="269"/>
      <c r="H181" s="270"/>
      <c r="I181" s="270"/>
      <c r="J181" s="270"/>
      <c r="K181" s="270"/>
      <c r="KS181" s="212"/>
      <c r="KT181" s="212"/>
      <c r="KU181" s="212"/>
      <c r="KV181" s="212"/>
    </row>
    <row r="182" spans="1:308" x14ac:dyDescent="0.25">
      <c r="A182" s="261"/>
      <c r="B182" s="261"/>
      <c r="C182" s="262"/>
      <c r="D182" s="267"/>
      <c r="E182" s="269"/>
      <c r="F182" s="269"/>
      <c r="G182" s="269"/>
      <c r="H182" s="270"/>
      <c r="I182" s="270"/>
      <c r="J182" s="270"/>
      <c r="K182" s="270"/>
      <c r="KS182" s="212"/>
      <c r="KT182" s="212"/>
      <c r="KU182" s="212"/>
      <c r="KV182" s="212"/>
    </row>
    <row r="183" spans="1:308" x14ac:dyDescent="0.25">
      <c r="A183" s="261"/>
      <c r="B183" s="261"/>
      <c r="C183" s="262"/>
      <c r="D183" s="267"/>
      <c r="E183" s="269"/>
      <c r="F183" s="269"/>
      <c r="G183" s="269"/>
      <c r="H183" s="270"/>
      <c r="I183" s="270"/>
      <c r="J183" s="270"/>
      <c r="K183" s="270"/>
      <c r="KS183" s="212"/>
      <c r="KT183" s="212"/>
      <c r="KU183" s="212"/>
      <c r="KV183" s="212"/>
    </row>
    <row r="184" spans="1:308" x14ac:dyDescent="0.25">
      <c r="A184" s="261"/>
      <c r="B184" s="261"/>
      <c r="C184" s="262"/>
      <c r="D184" s="267"/>
      <c r="E184" s="269"/>
      <c r="F184" s="269"/>
      <c r="G184" s="269"/>
      <c r="H184" s="270"/>
      <c r="I184" s="270"/>
      <c r="J184" s="270"/>
      <c r="K184" s="270"/>
      <c r="KS184" s="212"/>
      <c r="KT184" s="212"/>
      <c r="KU184" s="212"/>
      <c r="KV184" s="212"/>
    </row>
    <row r="185" spans="1:308" x14ac:dyDescent="0.25">
      <c r="A185" s="261"/>
      <c r="B185" s="261"/>
      <c r="C185" s="262"/>
      <c r="D185" s="267"/>
      <c r="E185" s="269"/>
      <c r="F185" s="269"/>
      <c r="G185" s="269"/>
      <c r="H185" s="270"/>
      <c r="I185" s="270"/>
      <c r="J185" s="270"/>
      <c r="K185" s="270"/>
      <c r="KS185" s="212"/>
      <c r="KT185" s="212"/>
      <c r="KU185" s="212"/>
      <c r="KV185" s="212"/>
    </row>
    <row r="186" spans="1:308" x14ac:dyDescent="0.25">
      <c r="A186" s="261"/>
      <c r="B186" s="261"/>
      <c r="C186" s="262"/>
      <c r="D186" s="267"/>
      <c r="E186" s="269"/>
      <c r="F186" s="269"/>
      <c r="G186" s="269"/>
      <c r="H186" s="270"/>
      <c r="I186" s="270"/>
      <c r="J186" s="270"/>
      <c r="K186" s="270"/>
      <c r="KS186" s="212"/>
      <c r="KT186" s="212"/>
      <c r="KU186" s="212"/>
      <c r="KV186" s="212"/>
    </row>
    <row r="187" spans="1:308" x14ac:dyDescent="0.25">
      <c r="A187" s="261"/>
      <c r="B187" s="261"/>
      <c r="C187" s="262"/>
      <c r="D187" s="267"/>
      <c r="E187" s="269"/>
      <c r="F187" s="269"/>
      <c r="G187" s="269"/>
      <c r="H187" s="270"/>
      <c r="I187" s="270"/>
      <c r="J187" s="270"/>
      <c r="K187" s="270"/>
      <c r="KS187" s="212"/>
      <c r="KT187" s="212"/>
      <c r="KU187" s="212"/>
      <c r="KV187" s="212"/>
    </row>
    <row r="188" spans="1:308" x14ac:dyDescent="0.25">
      <c r="A188" s="261"/>
      <c r="B188" s="261"/>
      <c r="C188" s="262"/>
      <c r="D188" s="267"/>
      <c r="E188" s="269"/>
      <c r="F188" s="269"/>
      <c r="G188" s="269"/>
      <c r="H188" s="270"/>
      <c r="I188" s="270"/>
      <c r="J188" s="270"/>
      <c r="K188" s="270"/>
      <c r="KS188" s="212"/>
      <c r="KT188" s="212"/>
      <c r="KU188" s="212"/>
      <c r="KV188" s="212"/>
    </row>
    <row r="189" spans="1:308" x14ac:dyDescent="0.25">
      <c r="A189" s="261"/>
      <c r="B189" s="261"/>
      <c r="C189" s="262"/>
      <c r="D189" s="267"/>
      <c r="E189" s="269"/>
      <c r="F189" s="269"/>
      <c r="G189" s="269"/>
      <c r="H189" s="270"/>
      <c r="I189" s="270"/>
      <c r="J189" s="270"/>
      <c r="K189" s="270"/>
      <c r="KS189" s="212"/>
      <c r="KT189" s="212"/>
      <c r="KU189" s="212"/>
      <c r="KV189" s="212"/>
    </row>
    <row r="190" spans="1:308" x14ac:dyDescent="0.25">
      <c r="A190" s="261"/>
      <c r="B190" s="261"/>
      <c r="C190" s="262"/>
      <c r="D190" s="267"/>
      <c r="E190" s="269"/>
      <c r="F190" s="269"/>
      <c r="G190" s="269"/>
      <c r="H190" s="270"/>
      <c r="I190" s="270"/>
      <c r="J190" s="270"/>
      <c r="K190" s="270"/>
      <c r="KS190" s="212"/>
      <c r="KT190" s="212"/>
      <c r="KU190" s="212"/>
      <c r="KV190" s="212"/>
    </row>
    <row r="191" spans="1:308" x14ac:dyDescent="0.25">
      <c r="A191" s="261"/>
      <c r="B191" s="261"/>
      <c r="C191" s="262"/>
      <c r="D191" s="267"/>
      <c r="E191" s="269"/>
      <c r="F191" s="269"/>
      <c r="G191" s="269"/>
      <c r="H191" s="270"/>
      <c r="I191" s="270"/>
      <c r="J191" s="270"/>
      <c r="K191" s="270"/>
      <c r="KS191" s="212"/>
      <c r="KT191" s="212"/>
      <c r="KU191" s="212"/>
      <c r="KV191" s="212"/>
    </row>
    <row r="192" spans="1:308" x14ac:dyDescent="0.25">
      <c r="A192" s="261"/>
      <c r="B192" s="261"/>
      <c r="C192" s="262"/>
      <c r="D192" s="267"/>
      <c r="E192" s="269"/>
      <c r="F192" s="269"/>
      <c r="G192" s="269"/>
      <c r="H192" s="270"/>
      <c r="I192" s="270"/>
      <c r="J192" s="270"/>
      <c r="K192" s="270"/>
      <c r="KS192" s="212"/>
      <c r="KT192" s="212"/>
      <c r="KU192" s="212"/>
      <c r="KV192" s="212"/>
    </row>
    <row r="193" spans="1:308" x14ac:dyDescent="0.25">
      <c r="A193" s="261"/>
      <c r="B193" s="261"/>
      <c r="C193" s="262"/>
      <c r="D193" s="267"/>
      <c r="E193" s="269"/>
      <c r="F193" s="269"/>
      <c r="G193" s="269"/>
      <c r="H193" s="270"/>
      <c r="I193" s="270"/>
      <c r="J193" s="270"/>
      <c r="K193" s="270"/>
      <c r="KS193" s="212"/>
      <c r="KT193" s="212"/>
      <c r="KU193" s="212"/>
      <c r="KV193" s="212"/>
    </row>
    <row r="194" spans="1:308" x14ac:dyDescent="0.25">
      <c r="A194" s="261"/>
      <c r="B194" s="261"/>
      <c r="C194" s="262"/>
      <c r="D194" s="267"/>
      <c r="E194" s="269"/>
      <c r="F194" s="269"/>
      <c r="G194" s="269"/>
      <c r="H194" s="270"/>
      <c r="I194" s="270"/>
      <c r="J194" s="270"/>
      <c r="K194" s="270"/>
      <c r="KS194" s="212"/>
      <c r="KT194" s="212"/>
      <c r="KU194" s="212"/>
      <c r="KV194" s="212"/>
    </row>
    <row r="195" spans="1:308" x14ac:dyDescent="0.25">
      <c r="A195" s="261"/>
      <c r="B195" s="261"/>
      <c r="C195" s="262"/>
      <c r="D195" s="267"/>
      <c r="E195" s="269"/>
      <c r="F195" s="269"/>
      <c r="G195" s="269"/>
      <c r="H195" s="270"/>
      <c r="I195" s="270"/>
      <c r="J195" s="270"/>
      <c r="K195" s="270"/>
      <c r="KS195" s="212"/>
      <c r="KT195" s="212"/>
      <c r="KU195" s="212"/>
      <c r="KV195" s="212"/>
    </row>
    <row r="196" spans="1:308" x14ac:dyDescent="0.25">
      <c r="A196" s="261"/>
      <c r="B196" s="261"/>
      <c r="C196" s="262"/>
      <c r="D196" s="267"/>
      <c r="E196" s="269"/>
      <c r="F196" s="269"/>
      <c r="G196" s="269"/>
      <c r="H196" s="270"/>
      <c r="I196" s="270"/>
      <c r="J196" s="270"/>
      <c r="K196" s="270"/>
      <c r="KS196" s="212"/>
      <c r="KT196" s="212"/>
      <c r="KU196" s="212"/>
      <c r="KV196" s="212"/>
    </row>
    <row r="197" spans="1:308" x14ac:dyDescent="0.25">
      <c r="A197" s="261"/>
      <c r="B197" s="261"/>
      <c r="C197" s="262"/>
      <c r="D197" s="267"/>
      <c r="E197" s="269"/>
      <c r="F197" s="269"/>
      <c r="G197" s="269"/>
      <c r="H197" s="270"/>
      <c r="I197" s="270"/>
      <c r="J197" s="270"/>
      <c r="K197" s="270"/>
      <c r="KS197" s="212"/>
      <c r="KT197" s="212"/>
      <c r="KU197" s="212"/>
      <c r="KV197" s="212"/>
    </row>
    <row r="198" spans="1:308" x14ac:dyDescent="0.25">
      <c r="A198" s="261"/>
      <c r="B198" s="261"/>
      <c r="C198" s="262"/>
      <c r="D198" s="267"/>
      <c r="E198" s="269"/>
      <c r="F198" s="269"/>
      <c r="G198" s="269"/>
      <c r="H198" s="270"/>
      <c r="I198" s="270"/>
      <c r="J198" s="270"/>
      <c r="K198" s="270"/>
      <c r="KS198" s="212"/>
      <c r="KT198" s="212"/>
      <c r="KU198" s="212"/>
      <c r="KV198" s="212"/>
    </row>
    <row r="199" spans="1:308" x14ac:dyDescent="0.25">
      <c r="A199" s="261"/>
      <c r="B199" s="261"/>
      <c r="C199" s="262"/>
      <c r="D199" s="267"/>
      <c r="E199" s="269"/>
      <c r="F199" s="269"/>
      <c r="G199" s="269"/>
      <c r="H199" s="270"/>
      <c r="I199" s="270"/>
      <c r="J199" s="270"/>
      <c r="K199" s="270"/>
      <c r="KS199" s="212"/>
      <c r="KT199" s="212"/>
      <c r="KU199" s="212"/>
      <c r="KV199" s="212"/>
    </row>
    <row r="200" spans="1:308" x14ac:dyDescent="0.25">
      <c r="A200" s="261"/>
      <c r="B200" s="261"/>
      <c r="C200" s="262"/>
      <c r="D200" s="267"/>
      <c r="E200" s="269"/>
      <c r="F200" s="269"/>
      <c r="G200" s="269"/>
      <c r="H200" s="270"/>
      <c r="I200" s="270"/>
      <c r="J200" s="270"/>
      <c r="K200" s="270"/>
      <c r="KS200" s="212"/>
      <c r="KT200" s="212"/>
      <c r="KU200" s="212"/>
      <c r="KV200" s="212"/>
    </row>
    <row r="201" spans="1:308" x14ac:dyDescent="0.25">
      <c r="A201" s="261"/>
      <c r="B201" s="261"/>
      <c r="C201" s="262"/>
      <c r="D201" s="267"/>
      <c r="E201" s="269"/>
      <c r="F201" s="269"/>
      <c r="G201" s="269"/>
      <c r="H201" s="270"/>
      <c r="I201" s="270"/>
      <c r="J201" s="270"/>
      <c r="K201" s="270"/>
      <c r="KS201" s="212"/>
      <c r="KT201" s="212"/>
      <c r="KU201" s="212"/>
      <c r="KV201" s="212"/>
    </row>
    <row r="202" spans="1:308" x14ac:dyDescent="0.25">
      <c r="A202" s="261"/>
      <c r="B202" s="261"/>
      <c r="C202" s="262"/>
      <c r="D202" s="267"/>
      <c r="E202" s="269"/>
      <c r="F202" s="269"/>
      <c r="G202" s="269"/>
      <c r="H202" s="270"/>
      <c r="I202" s="270"/>
      <c r="J202" s="270"/>
      <c r="K202" s="270"/>
      <c r="KS202" s="212"/>
      <c r="KT202" s="212"/>
      <c r="KU202" s="212"/>
      <c r="KV202" s="212"/>
    </row>
    <row r="203" spans="1:308" x14ac:dyDescent="0.25">
      <c r="A203" s="261"/>
      <c r="B203" s="261"/>
      <c r="C203" s="262"/>
      <c r="D203" s="267"/>
      <c r="E203" s="269"/>
      <c r="F203" s="269"/>
      <c r="G203" s="269"/>
      <c r="H203" s="270"/>
      <c r="I203" s="270"/>
      <c r="J203" s="270"/>
      <c r="K203" s="270"/>
      <c r="KS203" s="212"/>
      <c r="KT203" s="212"/>
      <c r="KU203" s="212"/>
      <c r="KV203" s="212"/>
    </row>
    <row r="204" spans="1:308" x14ac:dyDescent="0.25">
      <c r="A204" s="261"/>
      <c r="B204" s="261"/>
      <c r="C204" s="262"/>
      <c r="D204" s="267"/>
      <c r="E204" s="269"/>
      <c r="F204" s="269"/>
      <c r="G204" s="269"/>
      <c r="H204" s="270"/>
      <c r="I204" s="270"/>
      <c r="J204" s="270"/>
      <c r="K204" s="270"/>
      <c r="KS204" s="212"/>
      <c r="KT204" s="212"/>
      <c r="KU204" s="212"/>
      <c r="KV204" s="212"/>
    </row>
    <row r="205" spans="1:308" x14ac:dyDescent="0.25">
      <c r="A205" s="261"/>
      <c r="B205" s="261"/>
      <c r="C205" s="262"/>
      <c r="D205" s="267"/>
      <c r="E205" s="269"/>
      <c r="F205" s="269"/>
      <c r="G205" s="269"/>
      <c r="H205" s="270"/>
      <c r="I205" s="270"/>
      <c r="J205" s="270"/>
      <c r="K205" s="270"/>
      <c r="KS205" s="212"/>
      <c r="KT205" s="212"/>
      <c r="KU205" s="212"/>
      <c r="KV205" s="212"/>
    </row>
    <row r="206" spans="1:308" x14ac:dyDescent="0.25">
      <c r="A206" s="261"/>
      <c r="B206" s="261"/>
      <c r="C206" s="262"/>
      <c r="D206" s="267"/>
      <c r="E206" s="269"/>
      <c r="F206" s="269"/>
      <c r="G206" s="269"/>
      <c r="H206" s="270"/>
      <c r="I206" s="270"/>
      <c r="J206" s="270"/>
      <c r="K206" s="270"/>
      <c r="KS206" s="212"/>
      <c r="KT206" s="212"/>
      <c r="KU206" s="212"/>
      <c r="KV206" s="212"/>
    </row>
    <row r="207" spans="1:308" x14ac:dyDescent="0.25">
      <c r="A207" s="261"/>
      <c r="B207" s="261"/>
      <c r="C207" s="262"/>
      <c r="D207" s="267"/>
      <c r="E207" s="269"/>
      <c r="F207" s="269"/>
      <c r="G207" s="269"/>
      <c r="H207" s="270"/>
      <c r="I207" s="270"/>
      <c r="J207" s="270"/>
      <c r="K207" s="270"/>
      <c r="KS207" s="212"/>
      <c r="KT207" s="212"/>
      <c r="KU207" s="212"/>
      <c r="KV207" s="212"/>
    </row>
    <row r="208" spans="1:308" x14ac:dyDescent="0.25">
      <c r="A208" s="261"/>
      <c r="B208" s="261"/>
      <c r="C208" s="262"/>
      <c r="D208" s="267"/>
      <c r="E208" s="269"/>
      <c r="F208" s="269"/>
      <c r="G208" s="269"/>
      <c r="H208" s="270"/>
      <c r="I208" s="270"/>
      <c r="J208" s="270"/>
      <c r="K208" s="270"/>
      <c r="KS208" s="212"/>
      <c r="KT208" s="212"/>
      <c r="KU208" s="212"/>
      <c r="KV208" s="212"/>
    </row>
    <row r="209" spans="1:308" x14ac:dyDescent="0.25">
      <c r="A209" s="261"/>
      <c r="B209" s="261"/>
      <c r="C209" s="262"/>
      <c r="D209" s="267"/>
      <c r="E209" s="269"/>
      <c r="F209" s="269"/>
      <c r="G209" s="269"/>
      <c r="H209" s="270"/>
      <c r="I209" s="270"/>
      <c r="J209" s="270"/>
      <c r="K209" s="270"/>
      <c r="KS209" s="212"/>
      <c r="KT209" s="212"/>
      <c r="KU209" s="212"/>
      <c r="KV209" s="212"/>
    </row>
    <row r="210" spans="1:308" x14ac:dyDescent="0.25">
      <c r="A210" s="261"/>
      <c r="B210" s="261"/>
      <c r="C210" s="262"/>
      <c r="D210" s="267"/>
      <c r="E210" s="269"/>
      <c r="F210" s="269"/>
      <c r="G210" s="269"/>
      <c r="H210" s="270"/>
      <c r="I210" s="270"/>
      <c r="J210" s="270"/>
      <c r="K210" s="270"/>
      <c r="KS210" s="212"/>
      <c r="KT210" s="212"/>
      <c r="KU210" s="212"/>
      <c r="KV210" s="212"/>
    </row>
    <row r="211" spans="1:308" x14ac:dyDescent="0.25">
      <c r="A211" s="261"/>
      <c r="B211" s="261"/>
      <c r="C211" s="262"/>
      <c r="D211" s="267"/>
      <c r="E211" s="269"/>
      <c r="F211" s="269"/>
      <c r="G211" s="269"/>
      <c r="H211" s="270"/>
      <c r="I211" s="270"/>
      <c r="J211" s="270"/>
      <c r="K211" s="270"/>
      <c r="KS211" s="212"/>
      <c r="KT211" s="212"/>
      <c r="KU211" s="212"/>
      <c r="KV211" s="212"/>
    </row>
    <row r="212" spans="1:308" x14ac:dyDescent="0.25">
      <c r="A212" s="261"/>
      <c r="B212" s="261"/>
      <c r="C212" s="262"/>
      <c r="D212" s="267"/>
      <c r="E212" s="269"/>
      <c r="F212" s="269"/>
      <c r="G212" s="269"/>
      <c r="H212" s="270"/>
      <c r="I212" s="270"/>
      <c r="J212" s="270"/>
      <c r="K212" s="270"/>
      <c r="KS212" s="212"/>
      <c r="KT212" s="212"/>
      <c r="KU212" s="212"/>
      <c r="KV212" s="212"/>
    </row>
    <row r="213" spans="1:308" x14ac:dyDescent="0.25">
      <c r="A213" s="261"/>
      <c r="B213" s="261"/>
      <c r="C213" s="262"/>
      <c r="D213" s="267"/>
      <c r="E213" s="269"/>
      <c r="F213" s="269"/>
      <c r="G213" s="269"/>
      <c r="H213" s="270"/>
      <c r="I213" s="270"/>
      <c r="J213" s="270"/>
      <c r="K213" s="270"/>
      <c r="KS213" s="212"/>
      <c r="KT213" s="212"/>
      <c r="KU213" s="212"/>
      <c r="KV213" s="212"/>
    </row>
    <row r="214" spans="1:308" x14ac:dyDescent="0.25">
      <c r="A214" s="261"/>
      <c r="B214" s="261"/>
      <c r="C214" s="262"/>
      <c r="D214" s="267"/>
      <c r="E214" s="269"/>
      <c r="F214" s="269"/>
      <c r="G214" s="269"/>
      <c r="H214" s="270"/>
      <c r="I214" s="270"/>
      <c r="J214" s="270"/>
      <c r="K214" s="270"/>
      <c r="KS214" s="212"/>
      <c r="KT214" s="212"/>
      <c r="KU214" s="212"/>
      <c r="KV214" s="212"/>
    </row>
    <row r="215" spans="1:308" x14ac:dyDescent="0.25">
      <c r="A215" s="261"/>
      <c r="B215" s="261"/>
      <c r="C215" s="262"/>
      <c r="D215" s="267"/>
      <c r="E215" s="269"/>
      <c r="F215" s="269"/>
      <c r="G215" s="269"/>
      <c r="H215" s="270"/>
      <c r="I215" s="270"/>
      <c r="J215" s="270"/>
      <c r="K215" s="270"/>
      <c r="KS215" s="212"/>
      <c r="KT215" s="212"/>
      <c r="KU215" s="212"/>
      <c r="KV215" s="212"/>
    </row>
    <row r="216" spans="1:308" x14ac:dyDescent="0.25">
      <c r="A216" s="261"/>
      <c r="B216" s="261"/>
      <c r="C216" s="262"/>
      <c r="D216" s="267"/>
      <c r="E216" s="269"/>
      <c r="F216" s="269"/>
      <c r="G216" s="269"/>
      <c r="H216" s="270"/>
      <c r="I216" s="270"/>
      <c r="J216" s="270"/>
      <c r="K216" s="270"/>
      <c r="KS216" s="212"/>
      <c r="KT216" s="212"/>
      <c r="KU216" s="212"/>
      <c r="KV216" s="212"/>
    </row>
    <row r="217" spans="1:308" x14ac:dyDescent="0.25">
      <c r="A217" s="261"/>
      <c r="B217" s="261"/>
      <c r="C217" s="262"/>
      <c r="D217" s="267"/>
      <c r="E217" s="269"/>
      <c r="F217" s="269"/>
      <c r="G217" s="269"/>
      <c r="H217" s="270"/>
      <c r="I217" s="270"/>
      <c r="J217" s="270"/>
      <c r="K217" s="270"/>
      <c r="KS217" s="212"/>
      <c r="KT217" s="212"/>
      <c r="KU217" s="212"/>
      <c r="KV217" s="212"/>
    </row>
    <row r="218" spans="1:308" x14ac:dyDescent="0.25">
      <c r="A218" s="261"/>
      <c r="B218" s="261"/>
      <c r="C218" s="262"/>
      <c r="D218" s="267"/>
      <c r="E218" s="269"/>
      <c r="F218" s="269"/>
      <c r="G218" s="269"/>
      <c r="H218" s="270"/>
      <c r="I218" s="270"/>
      <c r="J218" s="270"/>
      <c r="K218" s="270"/>
      <c r="KS218" s="212"/>
      <c r="KT218" s="212"/>
      <c r="KU218" s="212"/>
      <c r="KV218" s="212"/>
    </row>
    <row r="219" spans="1:308" x14ac:dyDescent="0.25">
      <c r="A219" s="261"/>
      <c r="B219" s="261"/>
      <c r="C219" s="262"/>
      <c r="D219" s="267"/>
      <c r="E219" s="269"/>
      <c r="F219" s="269"/>
      <c r="G219" s="269"/>
      <c r="H219" s="270"/>
      <c r="I219" s="270"/>
      <c r="J219" s="270"/>
      <c r="K219" s="270"/>
      <c r="KS219" s="212"/>
      <c r="KT219" s="212"/>
      <c r="KU219" s="212"/>
      <c r="KV219" s="212"/>
    </row>
    <row r="220" spans="1:308" x14ac:dyDescent="0.25">
      <c r="A220" s="261"/>
      <c r="B220" s="261"/>
      <c r="C220" s="262"/>
      <c r="D220" s="267"/>
      <c r="E220" s="269"/>
      <c r="F220" s="269"/>
      <c r="G220" s="269"/>
      <c r="H220" s="270"/>
      <c r="I220" s="270"/>
      <c r="J220" s="270"/>
      <c r="K220" s="270"/>
      <c r="KS220" s="212"/>
      <c r="KT220" s="212"/>
      <c r="KU220" s="212"/>
      <c r="KV220" s="212"/>
    </row>
    <row r="221" spans="1:308" x14ac:dyDescent="0.25">
      <c r="A221" s="261"/>
      <c r="B221" s="261"/>
      <c r="C221" s="262"/>
      <c r="D221" s="267"/>
      <c r="E221" s="269"/>
      <c r="F221" s="269"/>
      <c r="G221" s="269"/>
      <c r="H221" s="270"/>
      <c r="I221" s="270"/>
      <c r="J221" s="270"/>
      <c r="K221" s="270"/>
      <c r="KS221" s="212"/>
      <c r="KT221" s="212"/>
      <c r="KU221" s="212"/>
      <c r="KV221" s="212"/>
    </row>
    <row r="222" spans="1:308" x14ac:dyDescent="0.25">
      <c r="A222" s="261"/>
      <c r="B222" s="261"/>
      <c r="C222" s="262"/>
      <c r="D222" s="267"/>
      <c r="E222" s="269"/>
      <c r="F222" s="269"/>
      <c r="G222" s="269"/>
      <c r="H222" s="270"/>
      <c r="I222" s="270"/>
      <c r="J222" s="270"/>
      <c r="K222" s="270"/>
      <c r="KS222" s="212"/>
      <c r="KT222" s="212"/>
      <c r="KU222" s="212"/>
      <c r="KV222" s="212"/>
    </row>
    <row r="223" spans="1:308" x14ac:dyDescent="0.25">
      <c r="A223" s="261"/>
      <c r="B223" s="261"/>
      <c r="C223" s="262"/>
      <c r="D223" s="267"/>
      <c r="E223" s="269"/>
      <c r="F223" s="269"/>
      <c r="G223" s="269"/>
      <c r="H223" s="270"/>
      <c r="I223" s="270"/>
      <c r="J223" s="270"/>
      <c r="K223" s="270"/>
      <c r="KS223" s="212"/>
      <c r="KT223" s="212"/>
      <c r="KU223" s="212"/>
      <c r="KV223" s="212"/>
    </row>
    <row r="224" spans="1:308" x14ac:dyDescent="0.25">
      <c r="A224" s="261"/>
      <c r="B224" s="261"/>
      <c r="C224" s="262"/>
      <c r="D224" s="267"/>
      <c r="E224" s="269"/>
      <c r="F224" s="269"/>
      <c r="G224" s="269"/>
      <c r="H224" s="270"/>
      <c r="I224" s="270"/>
      <c r="J224" s="270"/>
      <c r="K224" s="270"/>
      <c r="KS224" s="212"/>
      <c r="KT224" s="212"/>
      <c r="KU224" s="212"/>
      <c r="KV224" s="212"/>
    </row>
    <row r="225" spans="1:308" x14ac:dyDescent="0.25">
      <c r="A225" s="261"/>
      <c r="B225" s="261"/>
      <c r="C225" s="262"/>
      <c r="D225" s="267"/>
      <c r="E225" s="269"/>
      <c r="F225" s="269"/>
      <c r="G225" s="269"/>
      <c r="H225" s="270"/>
      <c r="I225" s="270"/>
      <c r="J225" s="270"/>
      <c r="K225" s="270"/>
      <c r="KS225" s="212"/>
      <c r="KT225" s="212"/>
      <c r="KU225" s="212"/>
      <c r="KV225" s="212"/>
    </row>
    <row r="226" spans="1:308" x14ac:dyDescent="0.25">
      <c r="A226" s="261"/>
      <c r="B226" s="261"/>
      <c r="C226" s="262"/>
      <c r="D226" s="267"/>
      <c r="E226" s="269"/>
      <c r="F226" s="269"/>
      <c r="G226" s="269"/>
      <c r="H226" s="270"/>
      <c r="I226" s="270"/>
      <c r="J226" s="270"/>
      <c r="K226" s="270"/>
      <c r="KS226" s="212"/>
      <c r="KT226" s="212"/>
      <c r="KU226" s="212"/>
      <c r="KV226" s="212"/>
    </row>
    <row r="227" spans="1:308" x14ac:dyDescent="0.25">
      <c r="A227" s="261"/>
      <c r="B227" s="261"/>
      <c r="C227" s="262"/>
      <c r="D227" s="267"/>
      <c r="E227" s="269"/>
      <c r="F227" s="269"/>
      <c r="G227" s="269"/>
      <c r="H227" s="270"/>
      <c r="I227" s="270"/>
      <c r="J227" s="270"/>
      <c r="K227" s="270"/>
      <c r="KS227" s="212"/>
      <c r="KT227" s="212"/>
      <c r="KU227" s="212"/>
      <c r="KV227" s="212"/>
    </row>
    <row r="228" spans="1:308" x14ac:dyDescent="0.25">
      <c r="A228" s="261"/>
      <c r="B228" s="261"/>
      <c r="C228" s="262"/>
      <c r="D228" s="267"/>
      <c r="E228" s="269"/>
      <c r="F228" s="269"/>
      <c r="G228" s="269"/>
      <c r="H228" s="270"/>
      <c r="I228" s="270"/>
      <c r="J228" s="270"/>
      <c r="K228" s="270"/>
      <c r="KS228" s="212"/>
      <c r="KT228" s="212"/>
      <c r="KU228" s="212"/>
      <c r="KV228" s="212"/>
    </row>
    <row r="229" spans="1:308" x14ac:dyDescent="0.25">
      <c r="A229" s="261"/>
      <c r="B229" s="261"/>
      <c r="C229" s="262"/>
      <c r="D229" s="267"/>
      <c r="E229" s="269"/>
      <c r="F229" s="269"/>
      <c r="G229" s="269"/>
      <c r="H229" s="270"/>
      <c r="I229" s="270"/>
      <c r="J229" s="270"/>
      <c r="K229" s="270"/>
      <c r="KS229" s="212"/>
      <c r="KT229" s="212"/>
      <c r="KU229" s="212"/>
      <c r="KV229" s="212"/>
    </row>
    <row r="230" spans="1:308" x14ac:dyDescent="0.25">
      <c r="A230" s="261"/>
      <c r="B230" s="261"/>
      <c r="C230" s="262"/>
      <c r="D230" s="267"/>
      <c r="E230" s="269"/>
      <c r="F230" s="269"/>
      <c r="G230" s="269"/>
      <c r="H230" s="270"/>
      <c r="I230" s="270"/>
      <c r="J230" s="270"/>
      <c r="K230" s="270"/>
      <c r="KS230" s="212"/>
      <c r="KT230" s="212"/>
      <c r="KU230" s="212"/>
      <c r="KV230" s="212"/>
    </row>
    <row r="231" spans="1:308" x14ac:dyDescent="0.25">
      <c r="A231" s="261"/>
      <c r="B231" s="261"/>
      <c r="C231" s="262"/>
      <c r="D231" s="267"/>
      <c r="E231" s="269"/>
      <c r="F231" s="269"/>
      <c r="G231" s="269"/>
      <c r="H231" s="270"/>
      <c r="I231" s="270"/>
      <c r="J231" s="270"/>
      <c r="K231" s="270"/>
      <c r="KS231" s="212"/>
      <c r="KT231" s="212"/>
      <c r="KU231" s="212"/>
      <c r="KV231" s="212"/>
    </row>
    <row r="232" spans="1:308" x14ac:dyDescent="0.25">
      <c r="A232" s="261"/>
      <c r="B232" s="261"/>
      <c r="C232" s="262"/>
      <c r="D232" s="267"/>
      <c r="E232" s="269"/>
      <c r="F232" s="269"/>
      <c r="G232" s="269"/>
      <c r="H232" s="270"/>
      <c r="I232" s="270"/>
      <c r="J232" s="270"/>
      <c r="K232" s="270"/>
      <c r="KS232" s="212"/>
      <c r="KT232" s="212"/>
      <c r="KU232" s="212"/>
      <c r="KV232" s="212"/>
    </row>
    <row r="233" spans="1:308" x14ac:dyDescent="0.25">
      <c r="A233" s="261"/>
      <c r="B233" s="261"/>
      <c r="C233" s="262"/>
      <c r="D233" s="267"/>
      <c r="E233" s="269"/>
      <c r="F233" s="269"/>
      <c r="G233" s="269"/>
      <c r="H233" s="270"/>
      <c r="I233" s="270"/>
      <c r="J233" s="270"/>
      <c r="K233" s="270"/>
      <c r="KS233" s="212"/>
      <c r="KT233" s="212"/>
      <c r="KU233" s="212"/>
      <c r="KV233" s="212"/>
    </row>
    <row r="234" spans="1:308" x14ac:dyDescent="0.25">
      <c r="A234" s="261"/>
      <c r="B234" s="261"/>
      <c r="C234" s="262"/>
      <c r="D234" s="267"/>
      <c r="E234" s="269"/>
      <c r="F234" s="269"/>
      <c r="G234" s="269"/>
      <c r="H234" s="270"/>
      <c r="I234" s="270"/>
      <c r="J234" s="270"/>
      <c r="K234" s="270"/>
      <c r="KS234" s="212"/>
      <c r="KT234" s="212"/>
      <c r="KU234" s="212"/>
      <c r="KV234" s="212"/>
    </row>
    <row r="235" spans="1:308" x14ac:dyDescent="0.25">
      <c r="A235" s="261"/>
      <c r="B235" s="261"/>
      <c r="C235" s="262"/>
      <c r="D235" s="267"/>
      <c r="E235" s="269"/>
      <c r="F235" s="269"/>
      <c r="G235" s="269"/>
      <c r="H235" s="270"/>
      <c r="I235" s="270"/>
      <c r="J235" s="270"/>
      <c r="K235" s="270"/>
      <c r="KS235" s="212"/>
      <c r="KT235" s="212"/>
      <c r="KU235" s="212"/>
      <c r="KV235" s="212"/>
    </row>
    <row r="236" spans="1:308" x14ac:dyDescent="0.25">
      <c r="A236" s="261"/>
      <c r="B236" s="261"/>
      <c r="C236" s="262"/>
      <c r="D236" s="267"/>
      <c r="E236" s="269"/>
      <c r="F236" s="269"/>
      <c r="G236" s="269"/>
      <c r="H236" s="270"/>
      <c r="I236" s="270"/>
      <c r="J236" s="270"/>
      <c r="K236" s="270"/>
      <c r="KS236" s="212"/>
      <c r="KT236" s="212"/>
      <c r="KU236" s="212"/>
      <c r="KV236" s="212"/>
    </row>
    <row r="237" spans="1:308" x14ac:dyDescent="0.25">
      <c r="A237" s="261"/>
      <c r="B237" s="261"/>
      <c r="C237" s="323" t="s">
        <v>114</v>
      </c>
      <c r="D237" s="323" t="s">
        <v>77</v>
      </c>
      <c r="E237" s="323" t="s">
        <v>116</v>
      </c>
      <c r="F237" s="320" t="s">
        <v>115</v>
      </c>
      <c r="G237" s="320" t="s">
        <v>79</v>
      </c>
      <c r="H237" s="270"/>
      <c r="I237" s="270"/>
      <c r="J237" s="270"/>
      <c r="K237" s="270"/>
      <c r="KS237" s="212"/>
      <c r="KT237" s="212"/>
      <c r="KU237" s="212"/>
      <c r="KV237" s="212"/>
    </row>
    <row r="238" spans="1:308" x14ac:dyDescent="0.25">
      <c r="A238" s="271" t="s">
        <v>78</v>
      </c>
      <c r="B238" s="272"/>
      <c r="C238" s="323"/>
      <c r="D238" s="323"/>
      <c r="E238" s="323"/>
      <c r="F238" s="320"/>
      <c r="G238" s="320"/>
      <c r="H238" s="270"/>
      <c r="I238" s="270"/>
      <c r="J238" s="270"/>
      <c r="K238" s="270"/>
      <c r="KS238" s="212"/>
      <c r="KT238" s="212"/>
      <c r="KU238" s="212"/>
      <c r="KV238" s="212"/>
    </row>
    <row r="239" spans="1:308" x14ac:dyDescent="0.25">
      <c r="A239" s="273" t="s">
        <v>119</v>
      </c>
      <c r="B239" s="274"/>
      <c r="C239" s="274"/>
      <c r="D239" s="211"/>
      <c r="E239" s="269"/>
      <c r="F239" s="269"/>
      <c r="G239" s="275" t="s">
        <v>84</v>
      </c>
      <c r="H239" s="270"/>
      <c r="I239" s="270"/>
      <c r="J239" s="270"/>
      <c r="K239" s="270"/>
      <c r="KS239" s="212"/>
      <c r="KT239" s="212"/>
      <c r="KU239" s="212"/>
      <c r="KV239" s="212"/>
    </row>
    <row r="240" spans="1:308" x14ac:dyDescent="0.25">
      <c r="A240" s="276" t="s">
        <v>120</v>
      </c>
      <c r="B240" s="274"/>
      <c r="C240" s="274"/>
      <c r="D240" s="211"/>
      <c r="E240" s="277"/>
      <c r="F240" s="277"/>
      <c r="G240" s="275" t="s">
        <v>80</v>
      </c>
      <c r="KS240" s="212"/>
      <c r="KT240" s="212"/>
      <c r="KU240" s="212"/>
      <c r="KV240" s="212"/>
    </row>
    <row r="241" spans="1:308" x14ac:dyDescent="0.25">
      <c r="A241" s="273" t="s">
        <v>117</v>
      </c>
      <c r="B241" s="274"/>
      <c r="C241" s="274"/>
      <c r="D241" s="211"/>
      <c r="E241" s="277"/>
      <c r="F241" s="277"/>
      <c r="G241" s="275" t="s">
        <v>84</v>
      </c>
      <c r="KS241" s="212"/>
      <c r="KT241" s="212"/>
      <c r="KU241" s="212"/>
      <c r="KV241" s="212"/>
    </row>
    <row r="242" spans="1:308" x14ac:dyDescent="0.25">
      <c r="A242" s="273" t="s">
        <v>118</v>
      </c>
      <c r="B242" s="274"/>
      <c r="C242" s="274"/>
      <c r="D242" s="211"/>
      <c r="E242" s="277"/>
      <c r="F242" s="277"/>
      <c r="G242" s="275" t="s">
        <v>80</v>
      </c>
      <c r="KS242" s="212"/>
      <c r="KT242" s="212"/>
      <c r="KU242" s="212"/>
      <c r="KV242" s="212"/>
    </row>
    <row r="243" spans="1:308" x14ac:dyDescent="0.25">
      <c r="A243" s="273" t="s">
        <v>144</v>
      </c>
      <c r="B243" s="274"/>
      <c r="C243" s="274"/>
      <c r="D243" s="211"/>
      <c r="E243" s="277"/>
      <c r="F243" s="277"/>
      <c r="G243" s="278" t="s">
        <v>143</v>
      </c>
      <c r="KS243" s="212"/>
      <c r="KT243" s="212"/>
      <c r="KU243" s="212"/>
      <c r="KV243" s="212"/>
    </row>
    <row r="244" spans="1:308" x14ac:dyDescent="0.25">
      <c r="A244" s="279" t="s">
        <v>126</v>
      </c>
      <c r="B244" s="274"/>
      <c r="C244" s="274"/>
      <c r="D244" s="211"/>
      <c r="E244" s="277"/>
      <c r="F244" s="277"/>
      <c r="G244" s="278" t="s">
        <v>84</v>
      </c>
      <c r="KS244" s="212"/>
      <c r="KT244" s="212"/>
      <c r="KU244" s="212"/>
      <c r="KV244" s="212"/>
    </row>
    <row r="245" spans="1:308" x14ac:dyDescent="0.25">
      <c r="A245" s="274" t="s">
        <v>145</v>
      </c>
      <c r="B245" s="274"/>
      <c r="C245" s="274"/>
      <c r="D245" s="211"/>
      <c r="E245" s="277"/>
      <c r="F245" s="277"/>
      <c r="G245" s="280" t="s">
        <v>80</v>
      </c>
      <c r="KS245" s="212"/>
      <c r="KT245" s="212"/>
      <c r="KU245" s="212"/>
      <c r="KV245" s="212"/>
    </row>
    <row r="246" spans="1:308" x14ac:dyDescent="0.25">
      <c r="A246" s="274" t="s">
        <v>122</v>
      </c>
      <c r="B246" s="274"/>
      <c r="C246" s="274"/>
      <c r="D246" s="211"/>
      <c r="E246" s="277"/>
      <c r="F246" s="277"/>
      <c r="G246" s="277"/>
      <c r="KS246" s="212"/>
      <c r="KT246" s="212"/>
      <c r="KU246" s="212"/>
      <c r="KV246" s="212"/>
    </row>
    <row r="247" spans="1:308" x14ac:dyDescent="0.25">
      <c r="A247" s="274" t="s">
        <v>127</v>
      </c>
      <c r="B247" s="274"/>
      <c r="C247" s="274"/>
      <c r="D247" s="211"/>
      <c r="E247" s="277"/>
      <c r="F247" s="277"/>
      <c r="G247" s="277"/>
      <c r="KS247" s="212"/>
      <c r="KT247" s="212"/>
      <c r="KU247" s="212"/>
      <c r="KV247" s="212"/>
    </row>
    <row r="248" spans="1:308" x14ac:dyDescent="0.25">
      <c r="A248" s="274" t="s">
        <v>128</v>
      </c>
      <c r="B248" s="274"/>
      <c r="C248" s="274"/>
      <c r="D248" s="211"/>
      <c r="E248" s="277"/>
      <c r="F248" s="277"/>
      <c r="G248" s="277"/>
      <c r="KS248" s="212"/>
      <c r="KT248" s="212"/>
      <c r="KU248" s="212"/>
      <c r="KV248" s="212"/>
    </row>
    <row r="249" spans="1:308" x14ac:dyDescent="0.25">
      <c r="A249" s="274" t="s">
        <v>123</v>
      </c>
      <c r="B249" s="274"/>
      <c r="C249" s="274"/>
      <c r="D249" s="211"/>
      <c r="E249" s="277"/>
      <c r="F249" s="277"/>
      <c r="G249" s="277"/>
      <c r="KS249" s="212"/>
      <c r="KT249" s="212"/>
      <c r="KU249" s="212"/>
      <c r="KV249" s="212"/>
    </row>
    <row r="250" spans="1:308" x14ac:dyDescent="0.25">
      <c r="A250" s="281"/>
      <c r="B250" s="254"/>
      <c r="C250" s="254"/>
      <c r="D250" s="282"/>
      <c r="E250" s="277"/>
      <c r="F250" s="277"/>
      <c r="G250" s="277"/>
      <c r="KS250" s="212"/>
      <c r="KT250" s="212"/>
      <c r="KU250" s="212"/>
      <c r="KV250" s="212"/>
    </row>
    <row r="251" spans="1:308" x14ac:dyDescent="0.25">
      <c r="A251" s="283"/>
      <c r="B251" s="254"/>
      <c r="C251" s="284"/>
      <c r="D251" s="282"/>
      <c r="E251" s="277"/>
      <c r="F251" s="277"/>
      <c r="G251" s="277"/>
      <c r="KS251" s="212"/>
      <c r="KT251" s="212"/>
      <c r="KU251" s="212"/>
      <c r="KV251" s="212"/>
    </row>
    <row r="252" spans="1:308" ht="15.75" customHeight="1" x14ac:dyDescent="0.25">
      <c r="A252" s="322"/>
      <c r="B252" s="322"/>
      <c r="C252" s="211"/>
      <c r="D252" s="211"/>
      <c r="E252" s="211"/>
      <c r="F252" s="211"/>
      <c r="G252" s="211"/>
      <c r="H252" s="315"/>
      <c r="I252" s="316"/>
      <c r="KS252" s="212"/>
      <c r="KT252" s="212"/>
      <c r="KU252" s="212"/>
      <c r="KV252" s="212"/>
    </row>
    <row r="253" spans="1:308" x14ac:dyDescent="0.25">
      <c r="A253" s="322"/>
      <c r="B253" s="322"/>
      <c r="C253" s="211"/>
      <c r="D253" s="211"/>
      <c r="E253" s="211"/>
      <c r="F253" s="211"/>
      <c r="G253" s="211"/>
      <c r="H253" s="315"/>
      <c r="I253" s="316"/>
      <c r="KS253" s="212"/>
      <c r="KT253" s="212"/>
      <c r="KU253" s="212"/>
      <c r="KV253" s="212"/>
    </row>
    <row r="254" spans="1:308" ht="14.25" customHeight="1" x14ac:dyDescent="0.25">
      <c r="A254" s="285"/>
      <c r="B254" s="281"/>
      <c r="C254" s="211"/>
      <c r="D254" s="211"/>
      <c r="E254" s="211"/>
      <c r="F254" s="211"/>
      <c r="G254" s="211"/>
      <c r="H254" s="286"/>
      <c r="I254" s="287"/>
      <c r="KS254" s="212"/>
      <c r="KT254" s="212"/>
      <c r="KU254" s="212"/>
      <c r="KV254" s="212"/>
    </row>
    <row r="255" spans="1:308" ht="14.25" customHeight="1" x14ac:dyDescent="0.25">
      <c r="A255" s="288"/>
      <c r="B255" s="289"/>
      <c r="C255" s="211"/>
      <c r="D255" s="211"/>
      <c r="E255" s="211"/>
      <c r="F255" s="211"/>
      <c r="G255" s="211"/>
      <c r="H255" s="290"/>
      <c r="I255" s="291"/>
      <c r="KS255" s="212"/>
      <c r="KT255" s="212"/>
      <c r="KU255" s="212"/>
      <c r="KV255" s="212"/>
    </row>
    <row r="256" spans="1:308" ht="14.25" customHeight="1" x14ac:dyDescent="0.25">
      <c r="A256" s="288"/>
      <c r="B256" s="289"/>
      <c r="C256" s="211"/>
      <c r="D256" s="211"/>
      <c r="E256" s="211"/>
      <c r="F256" s="211"/>
      <c r="G256" s="211"/>
      <c r="H256" s="290"/>
      <c r="I256" s="291"/>
      <c r="KS256" s="212"/>
      <c r="KT256" s="212"/>
      <c r="KU256" s="212"/>
      <c r="KV256" s="212"/>
    </row>
    <row r="257" spans="1:308" ht="14.25" customHeight="1" x14ac:dyDescent="0.25">
      <c r="A257" s="288"/>
      <c r="B257" s="289"/>
      <c r="C257" s="211"/>
      <c r="D257" s="211"/>
      <c r="E257" s="211"/>
      <c r="F257" s="211"/>
      <c r="G257" s="211"/>
      <c r="H257" s="290"/>
      <c r="I257" s="291"/>
      <c r="KS257" s="212"/>
      <c r="KT257" s="212"/>
      <c r="KU257" s="212"/>
      <c r="KV257" s="212"/>
    </row>
    <row r="258" spans="1:308" ht="14.25" customHeight="1" x14ac:dyDescent="0.25">
      <c r="A258" s="288"/>
      <c r="B258" s="289"/>
      <c r="C258" s="211"/>
      <c r="D258" s="211"/>
      <c r="E258" s="211"/>
      <c r="F258" s="211"/>
      <c r="G258" s="211"/>
      <c r="H258" s="290"/>
      <c r="I258" s="291"/>
      <c r="KS258" s="212"/>
      <c r="KT258" s="212"/>
      <c r="KU258" s="212"/>
      <c r="KV258" s="212"/>
    </row>
    <row r="259" spans="1:308" ht="14.25" customHeight="1" x14ac:dyDescent="0.25">
      <c r="A259" s="288"/>
      <c r="B259" s="289"/>
      <c r="C259" s="211"/>
      <c r="D259" s="211"/>
      <c r="E259" s="211"/>
      <c r="F259" s="211"/>
      <c r="G259" s="211"/>
      <c r="H259" s="290"/>
      <c r="I259" s="291"/>
      <c r="KS259" s="212"/>
      <c r="KT259" s="212"/>
      <c r="KU259" s="212"/>
      <c r="KV259" s="212"/>
    </row>
    <row r="260" spans="1:308" x14ac:dyDescent="0.25">
      <c r="A260" s="288"/>
      <c r="B260" s="289"/>
      <c r="C260" s="211"/>
      <c r="D260" s="211"/>
      <c r="E260" s="211"/>
      <c r="F260" s="211"/>
      <c r="G260" s="211"/>
      <c r="H260" s="290"/>
      <c r="I260" s="291"/>
      <c r="KS260" s="212"/>
      <c r="KT260" s="212"/>
      <c r="KU260" s="212"/>
      <c r="KV260" s="212"/>
    </row>
    <row r="261" spans="1:308" ht="14.25" customHeight="1" x14ac:dyDescent="0.25">
      <c r="A261" s="288"/>
      <c r="B261" s="289"/>
      <c r="C261" s="211"/>
      <c r="D261" s="211"/>
      <c r="E261" s="211"/>
      <c r="F261" s="211"/>
      <c r="G261" s="211"/>
      <c r="H261" s="290"/>
      <c r="I261" s="291"/>
      <c r="KS261" s="212"/>
      <c r="KT261" s="212"/>
      <c r="KU261" s="212"/>
      <c r="KV261" s="212"/>
    </row>
    <row r="262" spans="1:308" ht="14.25" customHeight="1" x14ac:dyDescent="0.25">
      <c r="A262" s="288"/>
      <c r="B262" s="289"/>
      <c r="C262" s="211"/>
      <c r="D262" s="211"/>
      <c r="E262" s="211"/>
      <c r="F262" s="211"/>
      <c r="G262" s="211"/>
      <c r="H262" s="290"/>
      <c r="I262" s="291"/>
      <c r="KS262" s="212"/>
      <c r="KT262" s="212"/>
      <c r="KU262" s="212"/>
      <c r="KV262" s="212"/>
    </row>
    <row r="263" spans="1:308" ht="14.25" customHeight="1" x14ac:dyDescent="0.25">
      <c r="A263" s="292"/>
      <c r="B263" s="289"/>
      <c r="C263" s="211"/>
      <c r="D263" s="211"/>
      <c r="E263" s="211"/>
      <c r="F263" s="211"/>
      <c r="G263" s="211"/>
      <c r="H263" s="290"/>
      <c r="I263" s="291"/>
      <c r="KS263" s="212"/>
      <c r="KT263" s="212"/>
      <c r="KU263" s="212"/>
      <c r="KV263" s="212"/>
    </row>
    <row r="264" spans="1:308" ht="14.25" customHeight="1" x14ac:dyDescent="0.25">
      <c r="A264" s="292"/>
      <c r="B264" s="289"/>
      <c r="C264" s="211"/>
      <c r="D264" s="211"/>
      <c r="E264" s="211"/>
      <c r="F264" s="211"/>
      <c r="G264" s="211"/>
      <c r="H264" s="290"/>
      <c r="I264" s="291"/>
      <c r="KS264" s="212"/>
      <c r="KT264" s="212"/>
      <c r="KU264" s="212"/>
      <c r="KV264" s="212"/>
    </row>
    <row r="265" spans="1:308" ht="14.25" customHeight="1" x14ac:dyDescent="0.25">
      <c r="A265" s="292"/>
      <c r="B265" s="289"/>
      <c r="C265" s="211"/>
      <c r="D265" s="211"/>
      <c r="E265" s="211"/>
      <c r="F265" s="211"/>
      <c r="G265" s="211"/>
      <c r="H265" s="290"/>
      <c r="I265" s="291"/>
      <c r="KS265" s="212"/>
      <c r="KT265" s="212"/>
      <c r="KU265" s="212"/>
      <c r="KV265" s="212"/>
    </row>
    <row r="266" spans="1:308" ht="14.25" customHeight="1" x14ac:dyDescent="0.25">
      <c r="A266" s="292"/>
      <c r="B266" s="293"/>
      <c r="C266" s="211"/>
      <c r="D266" s="211"/>
      <c r="E266" s="211"/>
      <c r="F266" s="211"/>
      <c r="G266" s="211"/>
      <c r="H266" s="290"/>
      <c r="I266" s="291"/>
      <c r="KS266" s="212"/>
      <c r="KT266" s="212"/>
      <c r="KU266" s="212"/>
      <c r="KV266" s="212"/>
    </row>
    <row r="267" spans="1:308" ht="14.25" customHeight="1" x14ac:dyDescent="0.25">
      <c r="A267" s="292"/>
      <c r="B267" s="293"/>
      <c r="C267" s="211"/>
      <c r="D267" s="211"/>
      <c r="E267" s="211"/>
      <c r="F267" s="211"/>
      <c r="G267" s="211"/>
      <c r="H267" s="290"/>
      <c r="I267" s="291"/>
      <c r="KS267" s="212"/>
      <c r="KT267" s="212"/>
      <c r="KU267" s="212"/>
      <c r="KV267" s="212"/>
    </row>
    <row r="268" spans="1:308" x14ac:dyDescent="0.25">
      <c r="A268" s="261"/>
      <c r="B268" s="261"/>
      <c r="C268" s="211"/>
      <c r="D268" s="211"/>
      <c r="E268" s="211"/>
      <c r="F268" s="211"/>
      <c r="G268" s="211"/>
      <c r="KS268" s="212"/>
      <c r="KT268" s="212"/>
      <c r="KU268" s="212"/>
      <c r="KV268" s="212"/>
    </row>
    <row r="269" spans="1:308" x14ac:dyDescent="0.25">
      <c r="A269" s="261"/>
      <c r="B269" s="261"/>
      <c r="C269" s="211"/>
      <c r="D269" s="211"/>
      <c r="E269" s="211"/>
      <c r="F269" s="211"/>
      <c r="G269" s="211"/>
      <c r="KS269" s="212"/>
      <c r="KT269" s="212"/>
      <c r="KU269" s="212"/>
      <c r="KV269" s="212"/>
    </row>
    <row r="270" spans="1:308" x14ac:dyDescent="0.25">
      <c r="A270" s="261"/>
      <c r="B270" s="261"/>
      <c r="C270" s="211"/>
      <c r="D270" s="211"/>
      <c r="E270" s="211"/>
      <c r="F270" s="211"/>
      <c r="G270" s="211"/>
      <c r="KS270" s="212"/>
      <c r="KT270" s="212"/>
      <c r="KU270" s="212"/>
      <c r="KV270" s="212"/>
    </row>
    <row r="271" spans="1:308" x14ac:dyDescent="0.25">
      <c r="A271" s="261"/>
      <c r="B271" s="261"/>
      <c r="C271" s="211"/>
      <c r="D271" s="211"/>
      <c r="E271" s="211"/>
      <c r="F271" s="211"/>
      <c r="G271" s="211"/>
      <c r="KS271" s="212"/>
      <c r="KT271" s="212"/>
      <c r="KU271" s="212"/>
      <c r="KV271" s="212"/>
    </row>
    <row r="272" spans="1:308" x14ac:dyDescent="0.25">
      <c r="A272" s="261"/>
      <c r="B272" s="261"/>
      <c r="C272" s="211"/>
      <c r="D272" s="211"/>
      <c r="E272" s="211"/>
      <c r="F272" s="211"/>
      <c r="G272" s="211"/>
      <c r="KS272" s="212"/>
      <c r="KT272" s="212"/>
      <c r="KU272" s="212"/>
      <c r="KV272" s="212"/>
    </row>
    <row r="273" spans="1:308" x14ac:dyDescent="0.25">
      <c r="A273" s="261"/>
      <c r="B273" s="261"/>
      <c r="C273" s="261"/>
      <c r="D273" s="261"/>
      <c r="E273" s="261"/>
      <c r="F273" s="261"/>
      <c r="G273" s="261"/>
      <c r="KS273" s="212"/>
      <c r="KT273" s="212"/>
      <c r="KU273" s="212"/>
      <c r="KV273" s="212"/>
    </row>
    <row r="274" spans="1:308" x14ac:dyDescent="0.25">
      <c r="A274" s="261"/>
      <c r="B274" s="261"/>
      <c r="C274" s="261"/>
      <c r="D274" s="261"/>
      <c r="E274" s="261"/>
      <c r="F274" s="261"/>
      <c r="G274" s="261"/>
      <c r="KS274" s="212"/>
      <c r="KT274" s="212"/>
      <c r="KU274" s="212"/>
      <c r="KV274" s="212"/>
    </row>
    <row r="275" spans="1:308" x14ac:dyDescent="0.25">
      <c r="A275" s="261"/>
      <c r="B275" s="261"/>
      <c r="C275" s="261"/>
      <c r="D275" s="261"/>
      <c r="E275" s="261"/>
      <c r="F275" s="261"/>
      <c r="G275" s="261"/>
      <c r="KS275" s="212"/>
      <c r="KT275" s="212"/>
      <c r="KU275" s="212"/>
      <c r="KV275" s="212"/>
    </row>
    <row r="276" spans="1:308" x14ac:dyDescent="0.25">
      <c r="A276" s="261"/>
      <c r="B276" s="261"/>
      <c r="C276" s="261"/>
      <c r="D276" s="261"/>
      <c r="E276" s="261"/>
      <c r="F276" s="261"/>
      <c r="G276" s="261"/>
      <c r="KS276" s="212"/>
      <c r="KT276" s="212"/>
      <c r="KU276" s="212"/>
      <c r="KV276" s="212"/>
    </row>
    <row r="277" spans="1:308" x14ac:dyDescent="0.25">
      <c r="A277" s="261"/>
      <c r="B277" s="261"/>
      <c r="C277" s="261"/>
      <c r="D277" s="261"/>
      <c r="E277" s="261"/>
      <c r="F277" s="261"/>
      <c r="G277" s="261"/>
      <c r="KS277" s="212"/>
      <c r="KT277" s="212"/>
      <c r="KU277" s="212"/>
      <c r="KV277" s="212"/>
    </row>
    <row r="278" spans="1:308" x14ac:dyDescent="0.25">
      <c r="A278" s="261"/>
      <c r="B278" s="261"/>
      <c r="C278" s="261"/>
      <c r="D278" s="261"/>
      <c r="E278" s="261"/>
      <c r="F278" s="261"/>
      <c r="G278" s="261"/>
      <c r="KS278" s="212"/>
      <c r="KT278" s="212"/>
      <c r="KU278" s="212"/>
      <c r="KV278" s="212"/>
    </row>
    <row r="279" spans="1:308" x14ac:dyDescent="0.25">
      <c r="A279" s="261"/>
      <c r="B279" s="261"/>
      <c r="C279" s="261"/>
      <c r="D279" s="261"/>
      <c r="E279" s="261"/>
      <c r="F279" s="261"/>
      <c r="G279" s="261"/>
      <c r="KS279" s="212"/>
      <c r="KT279" s="212"/>
      <c r="KU279" s="212"/>
      <c r="KV279" s="212"/>
    </row>
    <row r="280" spans="1:308" x14ac:dyDescent="0.25">
      <c r="A280" s="261"/>
      <c r="B280" s="261"/>
      <c r="C280" s="261"/>
      <c r="D280" s="261"/>
      <c r="E280" s="261"/>
      <c r="F280" s="261"/>
      <c r="G280" s="261"/>
      <c r="KS280" s="212"/>
      <c r="KT280" s="212"/>
      <c r="KU280" s="212"/>
      <c r="KV280" s="212"/>
    </row>
    <row r="281" spans="1:308" s="211" customFormat="1" x14ac:dyDescent="0.25"/>
    <row r="282" spans="1:308" s="211" customFormat="1" x14ac:dyDescent="0.25"/>
    <row r="283" spans="1:308" s="211" customFormat="1" x14ac:dyDescent="0.25"/>
    <row r="284" spans="1:308" s="211" customFormat="1" x14ac:dyDescent="0.25"/>
    <row r="285" spans="1:308" s="211" customFormat="1" x14ac:dyDescent="0.25"/>
    <row r="286" spans="1:308" s="211" customFormat="1" x14ac:dyDescent="0.25"/>
    <row r="287" spans="1:308" s="211" customFormat="1" x14ac:dyDescent="0.25"/>
    <row r="288" spans="1:308" s="211" customFormat="1" x14ac:dyDescent="0.25"/>
    <row r="289" s="211" customFormat="1" x14ac:dyDescent="0.25"/>
    <row r="290" s="211" customFormat="1" x14ac:dyDescent="0.25"/>
    <row r="291" s="211" customFormat="1" x14ac:dyDescent="0.25"/>
    <row r="292" s="211" customFormat="1" x14ac:dyDescent="0.25"/>
    <row r="293" s="211" customFormat="1" x14ac:dyDescent="0.25"/>
    <row r="294" s="211" customFormat="1" x14ac:dyDescent="0.25"/>
    <row r="295" s="211" customFormat="1" x14ac:dyDescent="0.25"/>
    <row r="296" s="211" customFormat="1" x14ac:dyDescent="0.25"/>
    <row r="297" s="211" customFormat="1" x14ac:dyDescent="0.25"/>
    <row r="298" s="211" customFormat="1" x14ac:dyDescent="0.25"/>
    <row r="299" s="211" customFormat="1" x14ac:dyDescent="0.25"/>
    <row r="300" s="211" customFormat="1" x14ac:dyDescent="0.25"/>
    <row r="301" s="211" customFormat="1" x14ac:dyDescent="0.25"/>
    <row r="302" s="211" customFormat="1" x14ac:dyDescent="0.25"/>
    <row r="303" s="211" customFormat="1" x14ac:dyDescent="0.25"/>
    <row r="304" s="211" customFormat="1" x14ac:dyDescent="0.25"/>
    <row r="305" s="211" customFormat="1" x14ac:dyDescent="0.25"/>
    <row r="306" s="211" customFormat="1" x14ac:dyDescent="0.25"/>
    <row r="307" s="211" customFormat="1" x14ac:dyDescent="0.25"/>
    <row r="308" s="211" customFormat="1" x14ac:dyDescent="0.25"/>
    <row r="309" s="211" customFormat="1" x14ac:dyDescent="0.25"/>
    <row r="310" s="211" customFormat="1" x14ac:dyDescent="0.25"/>
    <row r="311" s="211" customFormat="1" x14ac:dyDescent="0.25"/>
    <row r="312" s="211" customFormat="1" x14ac:dyDescent="0.25"/>
    <row r="313" s="211" customFormat="1" x14ac:dyDescent="0.25"/>
    <row r="314" s="211" customFormat="1" x14ac:dyDescent="0.25"/>
    <row r="315" s="211" customFormat="1" x14ac:dyDescent="0.25"/>
    <row r="316" s="211" customFormat="1" x14ac:dyDescent="0.25"/>
    <row r="317" s="211" customFormat="1" x14ac:dyDescent="0.25"/>
    <row r="318" s="211" customFormat="1" x14ac:dyDescent="0.25"/>
    <row r="319" s="211" customFormat="1" x14ac:dyDescent="0.25"/>
    <row r="320" s="211" customFormat="1" x14ac:dyDescent="0.25"/>
    <row r="321" s="211" customFormat="1" x14ac:dyDescent="0.25"/>
    <row r="322" s="211" customFormat="1" x14ac:dyDescent="0.25"/>
    <row r="323" s="211" customFormat="1" x14ac:dyDescent="0.25"/>
    <row r="324" s="211" customFormat="1" x14ac:dyDescent="0.25"/>
    <row r="325" s="211" customFormat="1" x14ac:dyDescent="0.25"/>
    <row r="326" s="211" customFormat="1" x14ac:dyDescent="0.25"/>
    <row r="327" s="211" customFormat="1" x14ac:dyDescent="0.25"/>
    <row r="328" s="211" customFormat="1" x14ac:dyDescent="0.25"/>
    <row r="329" s="211" customFormat="1" x14ac:dyDescent="0.25"/>
    <row r="330" s="211" customFormat="1" x14ac:dyDescent="0.25"/>
    <row r="331" s="211" customFormat="1" x14ac:dyDescent="0.25"/>
    <row r="332" s="211" customFormat="1" x14ac:dyDescent="0.25"/>
    <row r="333" s="211" customFormat="1" x14ac:dyDescent="0.25"/>
    <row r="334" s="211" customFormat="1" x14ac:dyDescent="0.25"/>
    <row r="335" s="211" customFormat="1" x14ac:dyDescent="0.25"/>
    <row r="336" s="211" customFormat="1" x14ac:dyDescent="0.25"/>
    <row r="337" s="211" customFormat="1" x14ac:dyDescent="0.25"/>
    <row r="338" s="211" customFormat="1" x14ac:dyDescent="0.25"/>
    <row r="339" s="211" customFormat="1" x14ac:dyDescent="0.25"/>
    <row r="340" s="211" customFormat="1" x14ac:dyDescent="0.25"/>
    <row r="341" s="211" customFormat="1" x14ac:dyDescent="0.25"/>
    <row r="342" s="211" customFormat="1" x14ac:dyDescent="0.25"/>
    <row r="343" s="211" customFormat="1" x14ac:dyDescent="0.25"/>
    <row r="344" s="211" customFormat="1" x14ac:dyDescent="0.25"/>
    <row r="345" s="211" customFormat="1" x14ac:dyDescent="0.25"/>
    <row r="346" s="211" customFormat="1" x14ac:dyDescent="0.25"/>
    <row r="347" s="211" customFormat="1" x14ac:dyDescent="0.25"/>
    <row r="348" s="211" customFormat="1" x14ac:dyDescent="0.25"/>
    <row r="349" s="211" customFormat="1" x14ac:dyDescent="0.25"/>
    <row r="350" s="211" customFormat="1" x14ac:dyDescent="0.25"/>
    <row r="351" s="211" customFormat="1" x14ac:dyDescent="0.25"/>
    <row r="352" s="211" customFormat="1" x14ac:dyDescent="0.25"/>
    <row r="353" s="211" customFormat="1" x14ac:dyDescent="0.25"/>
    <row r="354" s="211" customFormat="1" x14ac:dyDescent="0.25"/>
    <row r="355" s="211" customFormat="1" x14ac:dyDescent="0.25"/>
    <row r="356" s="211" customFormat="1" x14ac:dyDescent="0.25"/>
    <row r="357" s="211" customFormat="1" x14ac:dyDescent="0.25"/>
    <row r="358" s="211" customFormat="1" x14ac:dyDescent="0.25"/>
    <row r="359" s="211" customFormat="1" x14ac:dyDescent="0.25"/>
    <row r="360" s="211" customFormat="1" x14ac:dyDescent="0.25"/>
    <row r="361" s="211" customFormat="1" x14ac:dyDescent="0.25"/>
    <row r="362" s="211" customFormat="1" x14ac:dyDescent="0.25"/>
    <row r="363" s="211" customFormat="1" x14ac:dyDescent="0.25"/>
    <row r="364" s="211" customFormat="1" x14ac:dyDescent="0.25"/>
    <row r="365" s="211" customFormat="1" x14ac:dyDescent="0.25"/>
    <row r="366" s="211" customFormat="1" x14ac:dyDescent="0.25"/>
    <row r="367" s="211" customFormat="1" x14ac:dyDescent="0.25"/>
    <row r="368" s="211" customFormat="1" x14ac:dyDescent="0.25"/>
    <row r="369" s="211" customFormat="1" x14ac:dyDescent="0.25"/>
    <row r="370" s="211" customFormat="1" x14ac:dyDescent="0.25"/>
    <row r="371" s="211" customFormat="1" x14ac:dyDescent="0.25"/>
    <row r="372" s="211" customFormat="1" x14ac:dyDescent="0.25"/>
    <row r="373" s="211" customFormat="1" x14ac:dyDescent="0.25"/>
    <row r="374" s="211" customFormat="1" x14ac:dyDescent="0.25"/>
    <row r="375" s="211" customFormat="1" x14ac:dyDescent="0.25"/>
    <row r="376" s="211" customFormat="1" x14ac:dyDescent="0.25"/>
    <row r="377" s="211" customFormat="1" x14ac:dyDescent="0.25"/>
    <row r="378" s="211" customFormat="1" x14ac:dyDescent="0.25"/>
    <row r="379" s="211" customFormat="1" x14ac:dyDescent="0.25"/>
    <row r="380" s="211" customFormat="1" x14ac:dyDescent="0.25"/>
    <row r="381" s="211" customFormat="1" x14ac:dyDescent="0.25"/>
    <row r="382" s="211" customFormat="1" x14ac:dyDescent="0.25"/>
    <row r="383" s="211" customFormat="1" x14ac:dyDescent="0.25"/>
    <row r="384" s="211" customFormat="1" x14ac:dyDescent="0.25"/>
    <row r="385" s="211" customFormat="1" x14ac:dyDescent="0.25"/>
    <row r="386" s="211" customFormat="1" x14ac:dyDescent="0.25"/>
    <row r="387" s="211" customFormat="1" x14ac:dyDescent="0.25"/>
    <row r="388" s="211" customFormat="1" x14ac:dyDescent="0.25"/>
    <row r="389" s="211" customFormat="1" x14ac:dyDescent="0.25"/>
    <row r="390" s="211" customFormat="1" x14ac:dyDescent="0.25"/>
    <row r="391" s="211" customFormat="1" x14ac:dyDescent="0.25"/>
    <row r="392" s="211" customFormat="1" x14ac:dyDescent="0.25"/>
    <row r="393" s="211" customFormat="1" x14ac:dyDescent="0.25"/>
    <row r="394" s="211" customFormat="1" x14ac:dyDescent="0.25"/>
    <row r="395" s="211" customFormat="1" x14ac:dyDescent="0.25"/>
    <row r="396" s="211" customFormat="1" x14ac:dyDescent="0.25"/>
    <row r="397" s="211" customFormat="1" x14ac:dyDescent="0.25"/>
    <row r="398" s="211" customFormat="1" x14ac:dyDescent="0.25"/>
    <row r="399" s="211" customFormat="1" x14ac:dyDescent="0.25"/>
    <row r="400" s="211" customFormat="1" x14ac:dyDescent="0.25"/>
    <row r="401" s="211" customFormat="1" x14ac:dyDescent="0.25"/>
    <row r="402" s="211" customFormat="1" x14ac:dyDescent="0.25"/>
    <row r="403" s="211" customFormat="1" x14ac:dyDescent="0.25"/>
    <row r="404" s="211" customFormat="1" x14ac:dyDescent="0.25"/>
    <row r="405" s="211" customFormat="1" x14ac:dyDescent="0.25"/>
    <row r="406" s="211" customFormat="1" x14ac:dyDescent="0.25"/>
    <row r="407" s="211" customFormat="1" x14ac:dyDescent="0.25"/>
    <row r="408" s="211" customFormat="1" x14ac:dyDescent="0.25"/>
    <row r="409" s="211" customFormat="1" x14ac:dyDescent="0.25"/>
    <row r="410" s="211" customFormat="1" x14ac:dyDescent="0.25"/>
    <row r="411" s="211" customFormat="1" x14ac:dyDescent="0.25"/>
    <row r="412" s="211" customFormat="1" x14ac:dyDescent="0.25"/>
    <row r="413" s="211" customFormat="1" x14ac:dyDescent="0.25"/>
    <row r="414" s="211" customFormat="1" x14ac:dyDescent="0.25"/>
    <row r="415" s="211" customFormat="1" x14ac:dyDescent="0.25"/>
    <row r="416" s="211" customFormat="1" x14ac:dyDescent="0.25"/>
    <row r="417" s="211" customFormat="1" x14ac:dyDescent="0.25"/>
    <row r="418" s="211" customFormat="1" x14ac:dyDescent="0.25"/>
    <row r="419" s="211" customFormat="1" x14ac:dyDescent="0.25"/>
    <row r="420" s="211" customFormat="1" x14ac:dyDescent="0.25"/>
    <row r="421" s="211" customFormat="1" x14ac:dyDescent="0.25"/>
    <row r="422" s="211" customFormat="1" x14ac:dyDescent="0.25"/>
    <row r="423" s="211" customFormat="1" x14ac:dyDescent="0.25"/>
    <row r="424" s="211" customFormat="1" x14ac:dyDescent="0.25"/>
    <row r="425" s="211" customFormat="1" x14ac:dyDescent="0.25"/>
    <row r="426" s="211" customFormat="1" x14ac:dyDescent="0.25"/>
    <row r="427" s="211" customFormat="1" x14ac:dyDescent="0.25"/>
    <row r="428" s="211" customFormat="1" x14ac:dyDescent="0.25"/>
    <row r="429" s="211" customFormat="1" x14ac:dyDescent="0.25"/>
    <row r="430" s="211" customFormat="1" x14ac:dyDescent="0.25"/>
    <row r="431" s="211" customFormat="1" x14ac:dyDescent="0.25"/>
    <row r="432" s="211" customFormat="1" x14ac:dyDescent="0.25"/>
    <row r="433" s="211" customFormat="1" x14ac:dyDescent="0.25"/>
    <row r="434" s="211" customFormat="1" x14ac:dyDescent="0.25"/>
    <row r="435" s="211" customFormat="1" x14ac:dyDescent="0.25"/>
    <row r="436" s="211" customFormat="1" x14ac:dyDescent="0.25"/>
    <row r="437" s="211" customFormat="1" x14ac:dyDescent="0.25"/>
    <row r="438" s="211" customFormat="1" x14ac:dyDescent="0.25"/>
    <row r="439" s="211" customFormat="1" x14ac:dyDescent="0.25"/>
    <row r="440" s="211" customFormat="1" x14ac:dyDescent="0.25"/>
    <row r="441" s="211" customFormat="1" x14ac:dyDescent="0.25"/>
    <row r="442" s="211" customFormat="1" x14ac:dyDescent="0.25"/>
    <row r="443" s="211" customFormat="1" x14ac:dyDescent="0.25"/>
    <row r="444" s="211" customFormat="1" x14ac:dyDescent="0.25"/>
    <row r="445" s="211" customFormat="1" x14ac:dyDescent="0.25"/>
    <row r="446" s="211" customFormat="1" x14ac:dyDescent="0.25"/>
    <row r="447" s="211" customFormat="1" x14ac:dyDescent="0.25"/>
    <row r="448" s="211" customFormat="1" x14ac:dyDescent="0.25"/>
    <row r="449" s="211" customFormat="1" x14ac:dyDescent="0.25"/>
    <row r="450" s="211" customFormat="1" x14ac:dyDescent="0.25"/>
    <row r="451" s="211" customFormat="1" x14ac:dyDescent="0.25"/>
    <row r="452" s="211" customFormat="1" x14ac:dyDescent="0.25"/>
    <row r="453" s="211" customFormat="1" x14ac:dyDescent="0.25"/>
    <row r="454" s="211" customFormat="1" x14ac:dyDescent="0.25"/>
    <row r="455" s="211" customFormat="1" x14ac:dyDescent="0.25"/>
    <row r="456" s="211" customFormat="1" x14ac:dyDescent="0.25"/>
    <row r="457" s="211" customFormat="1" x14ac:dyDescent="0.25"/>
    <row r="458" s="211" customFormat="1" x14ac:dyDescent="0.25"/>
    <row r="459" s="211" customFormat="1" x14ac:dyDescent="0.25"/>
    <row r="460" s="211" customFormat="1" x14ac:dyDescent="0.25"/>
    <row r="461" s="211" customFormat="1" x14ac:dyDescent="0.25"/>
    <row r="462" s="211" customFormat="1" x14ac:dyDescent="0.25"/>
    <row r="463" s="211" customFormat="1" x14ac:dyDescent="0.25"/>
    <row r="464" s="211" customFormat="1" x14ac:dyDescent="0.25"/>
    <row r="465" s="211" customFormat="1" x14ac:dyDescent="0.25"/>
    <row r="466" s="211" customFormat="1" x14ac:dyDescent="0.25"/>
    <row r="467" s="211" customFormat="1" x14ac:dyDescent="0.25"/>
    <row r="468" s="211" customFormat="1" x14ac:dyDescent="0.25"/>
    <row r="469" s="211" customFormat="1" x14ac:dyDescent="0.25"/>
    <row r="470" s="211" customFormat="1" x14ac:dyDescent="0.25"/>
    <row r="471" s="211" customFormat="1" x14ac:dyDescent="0.25"/>
    <row r="472" s="211" customFormat="1" x14ac:dyDescent="0.25"/>
    <row r="473" s="211" customFormat="1" x14ac:dyDescent="0.25"/>
    <row r="474" s="211" customFormat="1" x14ac:dyDescent="0.25"/>
    <row r="475" s="211" customFormat="1" x14ac:dyDescent="0.25"/>
    <row r="476" s="211" customFormat="1" x14ac:dyDescent="0.25"/>
    <row r="477" s="211" customFormat="1" x14ac:dyDescent="0.25"/>
    <row r="478" s="211" customFormat="1" x14ac:dyDescent="0.25"/>
    <row r="479" s="211" customFormat="1" x14ac:dyDescent="0.25"/>
    <row r="480" s="211" customFormat="1" x14ac:dyDescent="0.25"/>
    <row r="481" s="211" customFormat="1" x14ac:dyDescent="0.25"/>
    <row r="482" s="211" customFormat="1" x14ac:dyDescent="0.25"/>
    <row r="483" s="211" customFormat="1" x14ac:dyDescent="0.25"/>
    <row r="484" s="211" customFormat="1" x14ac:dyDescent="0.25"/>
    <row r="485" s="211" customFormat="1" x14ac:dyDescent="0.25"/>
    <row r="486" s="211" customFormat="1" x14ac:dyDescent="0.25"/>
    <row r="487" s="211" customFormat="1" x14ac:dyDescent="0.25"/>
    <row r="488" s="211" customFormat="1" x14ac:dyDescent="0.25"/>
    <row r="489" s="211" customFormat="1" x14ac:dyDescent="0.25"/>
    <row r="490" s="211" customFormat="1" x14ac:dyDescent="0.25"/>
    <row r="491" s="211" customFormat="1" x14ac:dyDescent="0.25"/>
    <row r="492" s="211" customFormat="1" x14ac:dyDescent="0.25"/>
    <row r="493" s="211" customFormat="1" x14ac:dyDescent="0.25"/>
    <row r="494" s="211" customFormat="1" x14ac:dyDescent="0.25"/>
    <row r="495" s="211" customFormat="1" x14ac:dyDescent="0.25"/>
    <row r="496" s="211" customFormat="1" x14ac:dyDescent="0.25"/>
    <row r="497" s="211" customFormat="1" x14ac:dyDescent="0.25"/>
    <row r="498" s="211" customFormat="1" x14ac:dyDescent="0.25"/>
    <row r="499" s="211" customFormat="1" x14ac:dyDescent="0.25"/>
    <row r="500" s="211" customFormat="1" x14ac:dyDescent="0.25"/>
    <row r="501" s="211" customFormat="1" x14ac:dyDescent="0.25"/>
    <row r="502" s="211" customFormat="1" x14ac:dyDescent="0.25"/>
    <row r="503" s="211" customFormat="1" x14ac:dyDescent="0.25"/>
    <row r="504" s="211" customFormat="1" x14ac:dyDescent="0.25"/>
    <row r="505" s="211" customFormat="1" x14ac:dyDescent="0.25"/>
    <row r="506" s="211" customFormat="1" x14ac:dyDescent="0.25"/>
    <row r="507" s="211" customFormat="1" x14ac:dyDescent="0.25"/>
    <row r="508" s="211" customFormat="1" x14ac:dyDescent="0.25"/>
    <row r="509" s="211" customFormat="1" x14ac:dyDescent="0.25"/>
    <row r="510" s="211" customFormat="1" x14ac:dyDescent="0.25"/>
    <row r="511" s="211" customFormat="1" x14ac:dyDescent="0.25"/>
    <row r="512" s="211" customFormat="1" x14ac:dyDescent="0.25"/>
    <row r="513" s="211" customFormat="1" x14ac:dyDescent="0.25"/>
    <row r="514" s="211" customFormat="1" x14ac:dyDescent="0.25"/>
    <row r="515" s="211" customFormat="1" x14ac:dyDescent="0.25"/>
    <row r="516" s="211" customFormat="1" x14ac:dyDescent="0.25"/>
    <row r="517" s="211" customFormat="1" x14ac:dyDescent="0.25"/>
    <row r="518" s="211" customFormat="1" x14ac:dyDescent="0.25"/>
    <row r="519" s="211" customFormat="1" x14ac:dyDescent="0.25"/>
    <row r="520" s="211" customFormat="1" x14ac:dyDescent="0.25"/>
    <row r="521" s="211" customFormat="1" x14ac:dyDescent="0.25"/>
    <row r="522" s="211" customFormat="1" x14ac:dyDescent="0.25"/>
    <row r="523" s="211" customFormat="1" x14ac:dyDescent="0.25"/>
    <row r="524" s="211" customFormat="1" x14ac:dyDescent="0.25"/>
    <row r="525" s="211" customFormat="1" x14ac:dyDescent="0.25"/>
    <row r="526" s="211" customFormat="1" x14ac:dyDescent="0.25"/>
    <row r="527" s="211" customFormat="1" x14ac:dyDescent="0.25"/>
    <row r="528" s="211" customFormat="1" x14ac:dyDescent="0.25"/>
    <row r="529" s="211" customFormat="1" x14ac:dyDescent="0.25"/>
    <row r="530" s="211" customFormat="1" x14ac:dyDescent="0.25"/>
    <row r="531" s="211" customFormat="1" x14ac:dyDescent="0.25"/>
    <row r="532" s="211" customFormat="1" x14ac:dyDescent="0.25"/>
    <row r="533" s="211" customFormat="1" x14ac:dyDescent="0.25"/>
    <row r="534" s="211" customFormat="1" x14ac:dyDescent="0.25"/>
    <row r="535" s="211" customFormat="1" x14ac:dyDescent="0.25"/>
    <row r="536" s="211" customFormat="1" x14ac:dyDescent="0.25"/>
    <row r="537" s="211" customFormat="1" x14ac:dyDescent="0.25"/>
    <row r="538" s="211" customFormat="1" x14ac:dyDescent="0.25"/>
    <row r="539" s="211" customFormat="1" x14ac:dyDescent="0.25"/>
    <row r="540" s="211" customFormat="1" x14ac:dyDescent="0.25"/>
    <row r="541" s="211" customFormat="1" x14ac:dyDescent="0.25"/>
    <row r="542" s="211" customFormat="1" x14ac:dyDescent="0.25"/>
    <row r="543" s="211" customFormat="1" x14ac:dyDescent="0.25"/>
    <row r="544" s="211" customFormat="1" x14ac:dyDescent="0.25"/>
    <row r="545" s="211" customFormat="1" x14ac:dyDescent="0.25"/>
    <row r="546" s="211" customFormat="1" x14ac:dyDescent="0.25"/>
    <row r="547" s="211" customFormat="1" x14ac:dyDescent="0.25"/>
    <row r="548" s="211" customFormat="1" x14ac:dyDescent="0.25"/>
    <row r="549" s="211" customFormat="1" x14ac:dyDescent="0.25"/>
    <row r="550" s="211" customFormat="1" x14ac:dyDescent="0.25"/>
    <row r="551" s="211" customFormat="1" x14ac:dyDescent="0.25"/>
    <row r="552" s="211" customFormat="1" x14ac:dyDescent="0.25"/>
    <row r="553" s="211" customFormat="1" x14ac:dyDescent="0.25"/>
    <row r="554" s="211" customFormat="1" x14ac:dyDescent="0.25"/>
    <row r="555" s="211" customFormat="1" x14ac:dyDescent="0.25"/>
    <row r="556" s="211" customFormat="1" x14ac:dyDescent="0.25"/>
    <row r="557" s="211" customFormat="1" x14ac:dyDescent="0.25"/>
    <row r="558" s="211" customFormat="1" x14ac:dyDescent="0.25"/>
    <row r="559" s="211" customFormat="1" x14ac:dyDescent="0.25"/>
    <row r="560" s="211" customFormat="1" x14ac:dyDescent="0.25"/>
    <row r="561" s="211" customFormat="1" x14ac:dyDescent="0.25"/>
    <row r="562" s="211" customFormat="1" x14ac:dyDescent="0.25"/>
    <row r="563" s="211" customFormat="1" x14ac:dyDescent="0.25"/>
    <row r="564" s="211" customFormat="1" x14ac:dyDescent="0.25"/>
    <row r="565" s="211" customFormat="1" x14ac:dyDescent="0.25"/>
    <row r="566" s="211" customFormat="1" x14ac:dyDescent="0.25"/>
    <row r="567" s="211" customFormat="1" x14ac:dyDescent="0.25"/>
    <row r="568" s="211" customFormat="1" x14ac:dyDescent="0.25"/>
    <row r="569" s="211" customFormat="1" x14ac:dyDescent="0.25"/>
    <row r="570" s="211" customFormat="1" x14ac:dyDescent="0.25"/>
    <row r="571" s="211" customFormat="1" x14ac:dyDescent="0.25"/>
    <row r="572" s="211" customFormat="1" x14ac:dyDescent="0.25"/>
    <row r="573" s="211" customFormat="1" x14ac:dyDescent="0.25"/>
    <row r="574" s="211" customFormat="1" x14ac:dyDescent="0.25"/>
    <row r="575" s="211" customFormat="1" x14ac:dyDescent="0.25"/>
    <row r="576" s="211" customFormat="1" x14ac:dyDescent="0.25"/>
    <row r="577" s="211" customFormat="1" x14ac:dyDescent="0.25"/>
    <row r="578" s="211" customFormat="1" x14ac:dyDescent="0.25"/>
    <row r="579" s="211" customFormat="1" x14ac:dyDescent="0.25"/>
    <row r="580" s="211" customFormat="1" x14ac:dyDescent="0.25"/>
    <row r="581" s="211" customFormat="1" x14ac:dyDescent="0.25"/>
    <row r="582" s="211" customFormat="1" x14ac:dyDescent="0.25"/>
    <row r="583" s="211" customFormat="1" x14ac:dyDescent="0.25"/>
    <row r="584" s="211" customFormat="1" x14ac:dyDescent="0.25"/>
    <row r="585" s="211" customFormat="1" x14ac:dyDescent="0.25"/>
    <row r="586" s="211" customFormat="1" x14ac:dyDescent="0.25"/>
    <row r="587" s="211" customFormat="1" x14ac:dyDescent="0.25"/>
    <row r="588" s="211" customFormat="1" x14ac:dyDescent="0.25"/>
    <row r="589" s="211" customFormat="1" x14ac:dyDescent="0.25"/>
    <row r="590" s="211" customFormat="1" x14ac:dyDescent="0.25"/>
    <row r="591" s="211" customFormat="1" x14ac:dyDescent="0.25"/>
    <row r="592" s="211" customFormat="1" x14ac:dyDescent="0.25"/>
    <row r="593" s="211" customFormat="1" x14ac:dyDescent="0.25"/>
    <row r="594" s="211" customFormat="1" x14ac:dyDescent="0.25"/>
    <row r="595" s="211" customFormat="1" x14ac:dyDescent="0.25"/>
    <row r="596" s="211" customFormat="1" x14ac:dyDescent="0.25"/>
    <row r="597" s="211" customFormat="1" x14ac:dyDescent="0.25"/>
    <row r="598" s="211" customFormat="1" x14ac:dyDescent="0.25"/>
    <row r="599" s="211" customFormat="1" x14ac:dyDescent="0.25"/>
    <row r="600" s="211" customFormat="1" x14ac:dyDescent="0.25"/>
    <row r="601" s="211" customFormat="1" x14ac:dyDescent="0.25"/>
    <row r="602" s="211" customFormat="1" x14ac:dyDescent="0.25"/>
    <row r="603" s="211" customFormat="1" x14ac:dyDescent="0.25"/>
    <row r="604" s="211" customFormat="1" x14ac:dyDescent="0.25"/>
    <row r="605" s="211" customFormat="1" x14ac:dyDescent="0.25"/>
    <row r="606" s="211" customFormat="1" x14ac:dyDescent="0.25"/>
    <row r="607" s="211" customFormat="1" x14ac:dyDescent="0.25"/>
    <row r="608" s="211" customFormat="1" x14ac:dyDescent="0.25"/>
    <row r="609" s="211" customFormat="1" x14ac:dyDescent="0.25"/>
    <row r="610" s="211" customFormat="1" x14ac:dyDescent="0.25"/>
    <row r="611" s="211" customFormat="1" x14ac:dyDescent="0.25"/>
    <row r="612" s="211" customFormat="1" x14ac:dyDescent="0.25"/>
    <row r="613" s="211" customFormat="1" x14ac:dyDescent="0.25"/>
    <row r="614" s="211" customFormat="1" x14ac:dyDescent="0.25"/>
    <row r="615" s="211" customFormat="1" x14ac:dyDescent="0.25"/>
    <row r="616" s="211" customFormat="1" x14ac:dyDescent="0.25"/>
    <row r="617" s="211" customFormat="1" x14ac:dyDescent="0.25"/>
    <row r="618" s="211" customFormat="1" x14ac:dyDescent="0.25"/>
    <row r="619" s="211" customFormat="1" x14ac:dyDescent="0.25"/>
    <row r="620" s="211" customFormat="1" x14ac:dyDescent="0.25"/>
    <row r="621" s="211" customFormat="1" x14ac:dyDescent="0.25"/>
    <row r="622" s="211" customFormat="1" x14ac:dyDescent="0.25"/>
    <row r="623" s="211" customFormat="1" x14ac:dyDescent="0.25"/>
    <row r="624" s="211" customFormat="1" x14ac:dyDescent="0.25"/>
    <row r="625" s="211" customFormat="1" x14ac:dyDescent="0.25"/>
    <row r="626" s="211" customFormat="1" x14ac:dyDescent="0.25"/>
    <row r="627" s="211" customFormat="1" x14ac:dyDescent="0.25"/>
    <row r="628" s="211" customFormat="1" x14ac:dyDescent="0.25"/>
    <row r="629" s="211" customFormat="1" x14ac:dyDescent="0.25"/>
    <row r="630" s="211" customFormat="1" x14ac:dyDescent="0.25"/>
    <row r="631" s="211" customFormat="1" x14ac:dyDescent="0.25"/>
    <row r="632" s="211" customFormat="1" x14ac:dyDescent="0.25"/>
    <row r="633" s="211" customFormat="1" x14ac:dyDescent="0.25"/>
    <row r="634" s="211" customFormat="1" x14ac:dyDescent="0.25"/>
    <row r="635" s="211" customFormat="1" x14ac:dyDescent="0.25"/>
    <row r="636" s="211" customFormat="1" x14ac:dyDescent="0.25"/>
    <row r="637" s="211" customFormat="1" x14ac:dyDescent="0.25"/>
    <row r="638" s="211" customFormat="1" x14ac:dyDescent="0.25"/>
    <row r="639" s="211" customFormat="1" x14ac:dyDescent="0.25"/>
    <row r="640" s="211" customFormat="1" x14ac:dyDescent="0.25"/>
    <row r="641" s="211" customFormat="1" x14ac:dyDescent="0.25"/>
    <row r="642" s="211" customFormat="1" x14ac:dyDescent="0.25"/>
    <row r="643" s="211" customFormat="1" x14ac:dyDescent="0.25"/>
    <row r="644" s="211" customFormat="1" x14ac:dyDescent="0.25"/>
    <row r="645" s="211" customFormat="1" x14ac:dyDescent="0.25"/>
    <row r="646" s="211" customFormat="1" x14ac:dyDescent="0.25"/>
    <row r="647" s="211" customFormat="1" x14ac:dyDescent="0.25"/>
    <row r="648" s="211" customFormat="1" x14ac:dyDescent="0.25"/>
    <row r="649" s="211" customFormat="1" x14ac:dyDescent="0.25"/>
    <row r="650" s="211" customFormat="1" x14ac:dyDescent="0.25"/>
    <row r="651" s="211" customFormat="1" x14ac:dyDescent="0.25"/>
    <row r="652" s="211" customFormat="1" x14ac:dyDescent="0.25"/>
    <row r="653" s="211" customFormat="1" x14ac:dyDescent="0.25"/>
    <row r="654" s="211" customFormat="1" x14ac:dyDescent="0.25"/>
    <row r="655" s="211" customFormat="1" x14ac:dyDescent="0.25"/>
    <row r="656" s="211" customFormat="1" x14ac:dyDescent="0.25"/>
    <row r="657" s="211" customFormat="1" x14ac:dyDescent="0.25"/>
    <row r="658" s="211" customFormat="1" x14ac:dyDescent="0.25"/>
    <row r="659" s="211" customFormat="1" x14ac:dyDescent="0.25"/>
    <row r="660" s="211" customFormat="1" x14ac:dyDescent="0.25"/>
    <row r="661" s="211" customFormat="1" x14ac:dyDescent="0.25"/>
    <row r="662" s="211" customFormat="1" x14ac:dyDescent="0.25"/>
    <row r="663" s="211" customFormat="1" x14ac:dyDescent="0.25"/>
    <row r="664" s="211" customFormat="1" x14ac:dyDescent="0.25"/>
    <row r="665" s="211" customFormat="1" x14ac:dyDescent="0.25"/>
    <row r="666" s="211" customFormat="1" x14ac:dyDescent="0.25"/>
    <row r="667" s="211" customFormat="1" x14ac:dyDescent="0.25"/>
    <row r="668" s="211" customFormat="1" x14ac:dyDescent="0.25"/>
    <row r="669" s="211" customFormat="1" x14ac:dyDescent="0.25"/>
    <row r="670" s="211" customFormat="1" x14ac:dyDescent="0.25"/>
    <row r="671" s="211" customFormat="1" x14ac:dyDescent="0.25"/>
    <row r="672" s="211" customFormat="1" x14ac:dyDescent="0.25"/>
    <row r="673" s="211" customFormat="1" x14ac:dyDescent="0.25"/>
    <row r="674" s="211" customFormat="1" x14ac:dyDescent="0.25"/>
    <row r="675" s="211" customFormat="1" x14ac:dyDescent="0.25"/>
    <row r="676" s="211" customFormat="1" x14ac:dyDescent="0.25"/>
    <row r="677" s="211" customFormat="1" x14ac:dyDescent="0.25"/>
    <row r="678" s="211" customFormat="1" x14ac:dyDescent="0.25"/>
    <row r="679" s="211" customFormat="1" x14ac:dyDescent="0.25"/>
    <row r="680" s="211" customFormat="1" x14ac:dyDescent="0.25"/>
    <row r="681" s="211" customFormat="1" x14ac:dyDescent="0.25"/>
    <row r="682" s="211" customFormat="1" x14ac:dyDescent="0.25"/>
    <row r="683" s="211" customFormat="1" x14ac:dyDescent="0.25"/>
    <row r="684" s="211" customFormat="1" x14ac:dyDescent="0.25"/>
    <row r="685" s="211" customFormat="1" x14ac:dyDescent="0.25"/>
    <row r="686" s="211" customFormat="1" x14ac:dyDescent="0.25"/>
    <row r="687" s="211" customFormat="1" x14ac:dyDescent="0.25"/>
    <row r="688" s="211" customFormat="1" x14ac:dyDescent="0.25"/>
    <row r="689" s="211" customFormat="1" x14ac:dyDescent="0.25"/>
    <row r="690" s="211" customFormat="1" x14ac:dyDescent="0.25"/>
    <row r="691" s="211" customFormat="1" x14ac:dyDescent="0.25"/>
    <row r="692" s="211" customFormat="1" x14ac:dyDescent="0.25"/>
    <row r="693" s="211" customFormat="1" x14ac:dyDescent="0.25"/>
    <row r="694" s="211" customFormat="1" x14ac:dyDescent="0.25"/>
    <row r="695" s="211" customFormat="1" x14ac:dyDescent="0.25"/>
    <row r="696" s="211" customFormat="1" x14ac:dyDescent="0.25"/>
    <row r="697" s="211" customFormat="1" x14ac:dyDescent="0.25"/>
    <row r="698" s="211" customFormat="1" x14ac:dyDescent="0.25"/>
    <row r="699" s="211" customFormat="1" x14ac:dyDescent="0.25"/>
    <row r="700" s="211" customFormat="1" x14ac:dyDescent="0.25"/>
    <row r="701" s="211" customFormat="1" x14ac:dyDescent="0.25"/>
    <row r="702" s="211" customFormat="1" x14ac:dyDescent="0.25"/>
    <row r="703" s="211" customFormat="1" x14ac:dyDescent="0.25"/>
    <row r="704" s="211" customFormat="1" x14ac:dyDescent="0.25"/>
    <row r="705" s="211" customFormat="1" x14ac:dyDescent="0.25"/>
    <row r="706" s="211" customFormat="1" x14ac:dyDescent="0.25"/>
    <row r="707" s="211" customFormat="1" x14ac:dyDescent="0.25"/>
    <row r="708" s="211" customFormat="1" x14ac:dyDescent="0.25"/>
    <row r="709" s="211" customFormat="1" x14ac:dyDescent="0.25"/>
    <row r="710" s="211" customFormat="1" x14ac:dyDescent="0.25"/>
    <row r="711" s="211" customFormat="1" x14ac:dyDescent="0.25"/>
    <row r="712" s="211" customFormat="1" x14ac:dyDescent="0.25"/>
    <row r="713" s="211" customFormat="1" x14ac:dyDescent="0.25"/>
    <row r="714" s="211" customFormat="1" x14ac:dyDescent="0.25"/>
    <row r="715" s="211" customFormat="1" x14ac:dyDescent="0.25"/>
    <row r="716" s="211" customFormat="1" x14ac:dyDescent="0.25"/>
    <row r="717" s="211" customFormat="1" x14ac:dyDescent="0.25"/>
    <row r="718" s="211" customFormat="1" x14ac:dyDescent="0.25"/>
    <row r="719" s="211" customFormat="1" x14ac:dyDescent="0.25"/>
    <row r="720" s="211" customFormat="1" x14ac:dyDescent="0.25"/>
    <row r="721" s="211" customFormat="1" x14ac:dyDescent="0.25"/>
    <row r="722" s="211" customFormat="1" x14ac:dyDescent="0.25"/>
    <row r="723" s="211" customFormat="1" x14ac:dyDescent="0.25"/>
    <row r="724" s="211" customFormat="1" x14ac:dyDescent="0.25"/>
    <row r="725" s="211" customFormat="1" x14ac:dyDescent="0.25"/>
    <row r="726" s="211" customFormat="1" x14ac:dyDescent="0.25"/>
    <row r="727" s="211" customFormat="1" x14ac:dyDescent="0.25"/>
    <row r="728" s="211" customFormat="1" x14ac:dyDescent="0.25"/>
    <row r="729" s="211" customFormat="1" x14ac:dyDescent="0.25"/>
    <row r="730" s="211" customFormat="1" x14ac:dyDescent="0.25"/>
    <row r="731" s="211" customFormat="1" x14ac:dyDescent="0.25"/>
    <row r="732" s="211" customFormat="1" x14ac:dyDescent="0.25"/>
    <row r="733" s="211" customFormat="1" x14ac:dyDescent="0.25"/>
    <row r="734" s="211" customFormat="1" x14ac:dyDescent="0.25"/>
    <row r="735" s="211" customFormat="1" x14ac:dyDescent="0.25"/>
    <row r="736" s="211" customFormat="1" x14ac:dyDescent="0.25"/>
    <row r="737" s="211" customFormat="1" x14ac:dyDescent="0.25"/>
    <row r="738" s="211" customFormat="1" x14ac:dyDescent="0.25"/>
    <row r="739" s="211" customFormat="1" x14ac:dyDescent="0.25"/>
    <row r="740" s="211" customFormat="1" x14ac:dyDescent="0.25"/>
    <row r="741" s="211" customFormat="1" x14ac:dyDescent="0.25"/>
    <row r="742" s="211" customFormat="1" x14ac:dyDescent="0.25"/>
    <row r="743" s="211" customFormat="1" x14ac:dyDescent="0.25"/>
    <row r="744" s="211" customFormat="1" x14ac:dyDescent="0.25"/>
    <row r="745" s="211" customFormat="1" x14ac:dyDescent="0.25"/>
    <row r="746" s="211" customFormat="1" x14ac:dyDescent="0.25"/>
    <row r="747" s="211" customFormat="1" x14ac:dyDescent="0.25"/>
    <row r="748" s="211" customFormat="1" x14ac:dyDescent="0.25"/>
    <row r="749" s="211" customFormat="1" x14ac:dyDescent="0.25"/>
    <row r="750" s="211" customFormat="1" x14ac:dyDescent="0.25"/>
    <row r="751" s="211" customFormat="1" x14ac:dyDescent="0.25"/>
    <row r="752" s="211" customFormat="1" x14ac:dyDescent="0.25"/>
    <row r="753" s="211" customFormat="1" x14ac:dyDescent="0.25"/>
    <row r="754" s="211" customFormat="1" x14ac:dyDescent="0.25"/>
    <row r="755" s="211" customFormat="1" x14ac:dyDescent="0.25"/>
    <row r="756" s="211" customFormat="1" x14ac:dyDescent="0.25"/>
    <row r="757" s="211" customFormat="1" x14ac:dyDescent="0.25"/>
    <row r="758" s="211" customFormat="1" x14ac:dyDescent="0.25"/>
    <row r="759" s="211" customFormat="1" x14ac:dyDescent="0.25"/>
    <row r="760" s="211" customFormat="1" x14ac:dyDescent="0.25"/>
    <row r="761" s="211" customFormat="1" x14ac:dyDescent="0.25"/>
    <row r="762" s="211" customFormat="1" x14ac:dyDescent="0.25"/>
    <row r="763" s="211" customFormat="1" x14ac:dyDescent="0.25"/>
    <row r="764" s="211" customFormat="1" x14ac:dyDescent="0.25"/>
    <row r="765" s="211" customFormat="1" x14ac:dyDescent="0.25"/>
    <row r="766" s="211" customFormat="1" x14ac:dyDescent="0.25"/>
    <row r="767" s="211" customFormat="1" x14ac:dyDescent="0.25"/>
    <row r="768" s="211" customFormat="1" x14ac:dyDescent="0.25"/>
    <row r="769" s="211" customFormat="1" x14ac:dyDescent="0.25"/>
    <row r="770" s="211" customFormat="1" x14ac:dyDescent="0.25"/>
    <row r="771" s="211" customFormat="1" x14ac:dyDescent="0.25"/>
    <row r="772" s="211" customFormat="1" x14ac:dyDescent="0.25"/>
    <row r="773" s="211" customFormat="1" x14ac:dyDescent="0.25"/>
    <row r="774" s="211" customFormat="1" x14ac:dyDescent="0.25"/>
    <row r="775" s="211" customFormat="1" x14ac:dyDescent="0.25"/>
    <row r="776" s="211" customFormat="1" x14ac:dyDescent="0.25"/>
    <row r="777" s="211" customFormat="1" x14ac:dyDescent="0.25"/>
    <row r="778" s="211" customFormat="1" x14ac:dyDescent="0.25"/>
    <row r="779" s="211" customFormat="1" x14ac:dyDescent="0.25"/>
    <row r="780" s="211" customFormat="1" x14ac:dyDescent="0.25"/>
    <row r="781" s="211" customFormat="1" x14ac:dyDescent="0.25"/>
    <row r="782" s="211" customFormat="1" x14ac:dyDescent="0.25"/>
    <row r="783" s="211" customFormat="1" x14ac:dyDescent="0.25"/>
    <row r="784" s="211" customFormat="1" x14ac:dyDescent="0.25"/>
    <row r="785" s="211" customFormat="1" x14ac:dyDescent="0.25"/>
    <row r="786" s="211" customFormat="1" x14ac:dyDescent="0.25"/>
    <row r="787" s="211" customFormat="1" x14ac:dyDescent="0.25"/>
    <row r="788" s="211" customFormat="1" x14ac:dyDescent="0.25"/>
    <row r="789" s="211" customFormat="1" x14ac:dyDescent="0.25"/>
    <row r="790" s="211" customFormat="1" x14ac:dyDescent="0.25"/>
    <row r="791" s="211" customFormat="1" x14ac:dyDescent="0.25"/>
    <row r="792" s="211" customFormat="1" x14ac:dyDescent="0.25"/>
    <row r="793" s="211" customFormat="1" x14ac:dyDescent="0.25"/>
    <row r="794" s="211" customFormat="1" x14ac:dyDescent="0.25"/>
    <row r="795" s="211" customFormat="1" x14ac:dyDescent="0.25"/>
    <row r="796" s="211" customFormat="1" x14ac:dyDescent="0.25"/>
    <row r="797" s="211" customFormat="1" x14ac:dyDescent="0.25"/>
    <row r="798" s="211" customFormat="1" x14ac:dyDescent="0.25"/>
    <row r="799" s="211" customFormat="1" x14ac:dyDescent="0.25"/>
    <row r="800" s="211" customFormat="1" x14ac:dyDescent="0.25"/>
    <row r="801" s="211" customFormat="1" x14ac:dyDescent="0.25"/>
    <row r="802" s="211" customFormat="1" x14ac:dyDescent="0.25"/>
    <row r="803" s="211" customFormat="1" x14ac:dyDescent="0.25"/>
    <row r="804" s="211" customFormat="1" x14ac:dyDescent="0.25"/>
    <row r="805" s="211" customFormat="1" x14ac:dyDescent="0.25"/>
    <row r="806" s="211" customFormat="1" x14ac:dyDescent="0.25"/>
    <row r="807" s="211" customFormat="1" x14ac:dyDescent="0.25"/>
    <row r="808" s="211" customFormat="1" x14ac:dyDescent="0.25"/>
    <row r="809" s="211" customFormat="1" x14ac:dyDescent="0.25"/>
    <row r="810" s="211" customFormat="1" x14ac:dyDescent="0.25"/>
    <row r="811" s="211" customFormat="1" x14ac:dyDescent="0.25"/>
    <row r="812" s="211" customFormat="1" x14ac:dyDescent="0.25"/>
    <row r="813" s="211" customFormat="1" x14ac:dyDescent="0.25"/>
    <row r="814" s="211" customFormat="1" x14ac:dyDescent="0.25"/>
    <row r="815" s="211" customFormat="1" x14ac:dyDescent="0.25"/>
    <row r="816" s="211" customFormat="1" x14ac:dyDescent="0.25"/>
    <row r="817" s="211" customFormat="1" x14ac:dyDescent="0.25"/>
    <row r="818" s="211" customFormat="1" x14ac:dyDescent="0.25"/>
    <row r="819" s="211" customFormat="1" x14ac:dyDescent="0.25"/>
    <row r="820" s="211" customFormat="1" x14ac:dyDescent="0.25"/>
    <row r="821" s="211" customFormat="1" x14ac:dyDescent="0.25"/>
    <row r="822" s="211" customFormat="1" x14ac:dyDescent="0.25"/>
    <row r="823" s="211" customFormat="1" x14ac:dyDescent="0.25"/>
    <row r="824" s="211" customFormat="1" x14ac:dyDescent="0.25"/>
    <row r="825" s="211" customFormat="1" x14ac:dyDescent="0.25"/>
    <row r="826" s="211" customFormat="1" x14ac:dyDescent="0.25"/>
    <row r="827" s="211" customFormat="1" x14ac:dyDescent="0.25"/>
    <row r="828" s="211" customFormat="1" x14ac:dyDescent="0.25"/>
    <row r="829" s="211" customFormat="1" x14ac:dyDescent="0.25"/>
    <row r="830" s="211" customFormat="1" x14ac:dyDescent="0.25"/>
    <row r="831" s="211" customFormat="1" x14ac:dyDescent="0.25"/>
    <row r="832" s="211" customFormat="1" x14ac:dyDescent="0.25"/>
    <row r="833" s="211" customFormat="1" x14ac:dyDescent="0.25"/>
    <row r="834" s="211" customFormat="1" x14ac:dyDescent="0.25"/>
    <row r="835" s="211" customFormat="1" x14ac:dyDescent="0.25"/>
    <row r="836" s="211" customFormat="1" x14ac:dyDescent="0.25"/>
    <row r="837" s="211" customFormat="1" x14ac:dyDescent="0.25"/>
    <row r="838" s="211" customFormat="1" x14ac:dyDescent="0.25"/>
    <row r="839" s="211" customFormat="1" x14ac:dyDescent="0.25"/>
    <row r="840" s="211" customFormat="1" x14ac:dyDescent="0.25"/>
    <row r="841" s="211" customFormat="1" x14ac:dyDescent="0.25"/>
    <row r="842" s="211" customFormat="1" x14ac:dyDescent="0.25"/>
    <row r="843" s="211" customFormat="1" x14ac:dyDescent="0.25"/>
    <row r="844" s="211" customFormat="1" x14ac:dyDescent="0.25"/>
    <row r="845" s="211" customFormat="1" x14ac:dyDescent="0.25"/>
    <row r="846" s="211" customFormat="1" x14ac:dyDescent="0.25"/>
    <row r="847" s="211" customFormat="1" x14ac:dyDescent="0.25"/>
    <row r="848" s="211" customFormat="1" x14ac:dyDescent="0.25"/>
    <row r="849" s="211" customFormat="1" x14ac:dyDescent="0.25"/>
    <row r="850" s="211" customFormat="1" x14ac:dyDescent="0.25"/>
    <row r="851" s="211" customFormat="1" x14ac:dyDescent="0.25"/>
    <row r="852" s="211" customFormat="1" x14ac:dyDescent="0.25"/>
    <row r="853" s="211" customFormat="1" x14ac:dyDescent="0.25"/>
    <row r="854" s="211" customFormat="1" x14ac:dyDescent="0.25"/>
    <row r="855" s="211" customFormat="1" x14ac:dyDescent="0.25"/>
    <row r="856" s="211" customFormat="1" x14ac:dyDescent="0.25"/>
    <row r="857" s="211" customFormat="1" x14ac:dyDescent="0.25"/>
    <row r="858" s="211" customFormat="1" x14ac:dyDescent="0.25"/>
    <row r="859" s="211" customFormat="1" x14ac:dyDescent="0.25"/>
    <row r="860" s="211" customFormat="1" x14ac:dyDescent="0.25"/>
    <row r="861" s="211" customFormat="1" x14ac:dyDescent="0.25"/>
    <row r="862" s="211" customFormat="1" x14ac:dyDescent="0.25"/>
    <row r="863" s="211" customFormat="1" x14ac:dyDescent="0.25"/>
    <row r="864" s="211" customFormat="1" x14ac:dyDescent="0.25"/>
    <row r="865" s="211" customFormat="1" x14ac:dyDescent="0.25"/>
    <row r="866" s="211" customFormat="1" x14ac:dyDescent="0.25"/>
    <row r="867" s="211" customFormat="1" x14ac:dyDescent="0.25"/>
    <row r="868" s="211" customFormat="1" x14ac:dyDescent="0.25"/>
    <row r="869" s="211" customFormat="1" x14ac:dyDescent="0.25"/>
    <row r="870" s="211" customFormat="1" x14ac:dyDescent="0.25"/>
    <row r="871" s="211" customFormat="1" x14ac:dyDescent="0.25"/>
    <row r="872" s="211" customFormat="1" x14ac:dyDescent="0.25"/>
    <row r="873" s="211" customFormat="1" x14ac:dyDescent="0.25"/>
    <row r="874" s="211" customFormat="1" x14ac:dyDescent="0.25"/>
    <row r="875" s="211" customFormat="1" x14ac:dyDescent="0.25"/>
    <row r="876" s="211" customFormat="1" x14ac:dyDescent="0.25"/>
    <row r="877" s="211" customFormat="1" x14ac:dyDescent="0.25"/>
    <row r="878" s="211" customFormat="1" x14ac:dyDescent="0.25"/>
    <row r="879" s="211" customFormat="1" x14ac:dyDescent="0.25"/>
    <row r="880" s="211" customFormat="1" x14ac:dyDescent="0.25"/>
    <row r="881" s="211" customFormat="1" x14ac:dyDescent="0.25"/>
    <row r="882" s="211" customFormat="1" x14ac:dyDescent="0.25"/>
    <row r="883" s="211" customFormat="1" x14ac:dyDescent="0.25"/>
    <row r="884" s="211" customFormat="1" x14ac:dyDescent="0.25"/>
    <row r="885" s="211" customFormat="1" x14ac:dyDescent="0.25"/>
    <row r="886" s="211" customFormat="1" x14ac:dyDescent="0.25"/>
    <row r="887" s="211" customFormat="1" x14ac:dyDescent="0.25"/>
    <row r="888" s="211" customFormat="1" x14ac:dyDescent="0.25"/>
    <row r="889" s="211" customFormat="1" x14ac:dyDescent="0.25"/>
    <row r="890" s="211" customFormat="1" x14ac:dyDescent="0.25"/>
    <row r="891" s="211" customFormat="1" x14ac:dyDescent="0.25"/>
    <row r="892" s="211" customFormat="1" x14ac:dyDescent="0.25"/>
    <row r="893" s="211" customFormat="1" x14ac:dyDescent="0.25"/>
    <row r="894" s="211" customFormat="1" x14ac:dyDescent="0.25"/>
    <row r="895" s="211" customFormat="1" x14ac:dyDescent="0.25"/>
    <row r="896" s="211" customFormat="1" x14ac:dyDescent="0.25"/>
    <row r="897" s="211" customFormat="1" x14ac:dyDescent="0.25"/>
    <row r="898" s="211" customFormat="1" x14ac:dyDescent="0.25"/>
    <row r="899" s="211" customFormat="1" x14ac:dyDescent="0.25"/>
    <row r="900" s="211" customFormat="1" x14ac:dyDescent="0.25"/>
    <row r="901" s="211" customFormat="1" x14ac:dyDescent="0.25"/>
    <row r="902" s="211" customFormat="1" x14ac:dyDescent="0.25"/>
    <row r="903" s="211" customFormat="1" x14ac:dyDescent="0.25"/>
    <row r="904" s="211" customFormat="1" x14ac:dyDescent="0.25"/>
    <row r="905" s="211" customFormat="1" x14ac:dyDescent="0.25"/>
    <row r="906" s="211" customFormat="1" x14ac:dyDescent="0.25"/>
    <row r="907" s="211" customFormat="1" x14ac:dyDescent="0.25"/>
    <row r="908" s="211" customFormat="1" x14ac:dyDescent="0.25"/>
    <row r="909" s="211" customFormat="1" x14ac:dyDescent="0.25"/>
    <row r="910" s="211" customFormat="1" x14ac:dyDescent="0.25"/>
    <row r="911" s="211" customFormat="1" x14ac:dyDescent="0.25"/>
    <row r="912" s="211" customFormat="1" x14ac:dyDescent="0.25"/>
    <row r="913" s="211" customFormat="1" x14ac:dyDescent="0.25"/>
    <row r="914" s="211" customFormat="1" x14ac:dyDescent="0.25"/>
    <row r="915" s="211" customFormat="1" x14ac:dyDescent="0.25"/>
    <row r="916" s="211" customFormat="1" x14ac:dyDescent="0.25"/>
    <row r="917" s="211" customFormat="1" x14ac:dyDescent="0.25"/>
    <row r="918" s="211" customFormat="1" x14ac:dyDescent="0.25"/>
    <row r="919" s="211" customFormat="1" x14ac:dyDescent="0.25"/>
    <row r="920" s="211" customFormat="1" x14ac:dyDescent="0.25"/>
    <row r="921" s="211" customFormat="1" x14ac:dyDescent="0.25"/>
    <row r="922" s="211" customFormat="1" x14ac:dyDescent="0.25"/>
    <row r="923" s="211" customFormat="1" x14ac:dyDescent="0.25"/>
    <row r="924" s="211" customFormat="1" x14ac:dyDescent="0.25"/>
    <row r="925" s="211" customFormat="1" x14ac:dyDescent="0.25"/>
    <row r="926" s="211" customFormat="1" x14ac:dyDescent="0.25"/>
    <row r="927" s="211" customFormat="1" x14ac:dyDescent="0.25"/>
    <row r="928" s="211" customFormat="1" x14ac:dyDescent="0.25"/>
    <row r="929" s="211" customFormat="1" x14ac:dyDescent="0.25"/>
    <row r="930" s="211" customFormat="1" x14ac:dyDescent="0.25"/>
    <row r="931" s="211" customFormat="1" x14ac:dyDescent="0.25"/>
    <row r="932" s="211" customFormat="1" x14ac:dyDescent="0.25"/>
    <row r="933" s="211" customFormat="1" x14ac:dyDescent="0.25"/>
    <row r="934" s="211" customFormat="1" x14ac:dyDescent="0.25"/>
    <row r="935" s="211" customFormat="1" x14ac:dyDescent="0.25"/>
    <row r="936" s="211" customFormat="1" x14ac:dyDescent="0.25"/>
    <row r="937" s="211" customFormat="1" x14ac:dyDescent="0.25"/>
    <row r="938" s="211" customFormat="1" x14ac:dyDescent="0.25"/>
    <row r="939" s="211" customFormat="1" x14ac:dyDescent="0.25"/>
    <row r="940" s="211" customFormat="1" x14ac:dyDescent="0.25"/>
    <row r="941" s="211" customFormat="1" x14ac:dyDescent="0.25"/>
    <row r="942" s="211" customFormat="1" x14ac:dyDescent="0.25"/>
    <row r="943" s="211" customFormat="1" x14ac:dyDescent="0.25"/>
    <row r="944" s="211" customFormat="1" x14ac:dyDescent="0.25"/>
    <row r="945" s="211" customFormat="1" x14ac:dyDescent="0.25"/>
    <row r="946" s="211" customFormat="1" x14ac:dyDescent="0.25"/>
    <row r="947" s="211" customFormat="1" x14ac:dyDescent="0.25"/>
    <row r="948" s="211" customFormat="1" x14ac:dyDescent="0.25"/>
    <row r="949" s="211" customFormat="1" x14ac:dyDescent="0.25"/>
    <row r="950" s="211" customFormat="1" x14ac:dyDescent="0.25"/>
    <row r="951" s="211" customFormat="1" x14ac:dyDescent="0.25"/>
    <row r="952" s="211" customFormat="1" x14ac:dyDescent="0.25"/>
    <row r="953" s="211" customFormat="1" x14ac:dyDescent="0.25"/>
    <row r="954" s="211" customFormat="1" x14ac:dyDescent="0.25"/>
    <row r="955" s="211" customFormat="1" x14ac:dyDescent="0.25"/>
    <row r="956" s="211" customFormat="1" x14ac:dyDescent="0.25"/>
    <row r="957" s="211" customFormat="1" x14ac:dyDescent="0.25"/>
    <row r="958" s="211" customFormat="1" x14ac:dyDescent="0.25"/>
    <row r="959" s="211" customFormat="1" x14ac:dyDescent="0.25"/>
    <row r="960" s="211" customFormat="1" x14ac:dyDescent="0.25"/>
    <row r="961" s="211" customFormat="1" x14ac:dyDescent="0.25"/>
    <row r="962" s="211" customFormat="1" x14ac:dyDescent="0.25"/>
    <row r="963" s="211" customFormat="1" x14ac:dyDescent="0.25"/>
    <row r="964" s="211" customFormat="1" x14ac:dyDescent="0.25"/>
    <row r="965" s="211" customFormat="1" x14ac:dyDescent="0.25"/>
    <row r="966" s="211" customFormat="1" x14ac:dyDescent="0.25"/>
    <row r="967" s="211" customFormat="1" x14ac:dyDescent="0.25"/>
    <row r="968" s="211" customFormat="1" x14ac:dyDescent="0.25"/>
    <row r="969" s="211" customFormat="1" x14ac:dyDescent="0.25"/>
    <row r="970" s="211" customFormat="1" x14ac:dyDescent="0.25"/>
    <row r="971" s="211" customFormat="1" x14ac:dyDescent="0.25"/>
    <row r="972" s="211" customFormat="1" x14ac:dyDescent="0.25"/>
    <row r="973" s="211" customFormat="1" x14ac:dyDescent="0.25"/>
    <row r="974" s="211" customFormat="1" x14ac:dyDescent="0.25"/>
    <row r="975" s="211" customFormat="1" x14ac:dyDescent="0.25"/>
    <row r="976" s="211" customFormat="1" x14ac:dyDescent="0.25"/>
    <row r="977" s="211" customFormat="1" x14ac:dyDescent="0.25"/>
    <row r="978" s="211" customFormat="1" x14ac:dyDescent="0.25"/>
    <row r="979" s="211" customFormat="1" x14ac:dyDescent="0.25"/>
    <row r="980" s="211" customFormat="1" x14ac:dyDescent="0.25"/>
    <row r="981" s="211" customFormat="1" x14ac:dyDescent="0.25"/>
    <row r="982" s="211" customFormat="1" x14ac:dyDescent="0.25"/>
    <row r="983" s="211" customFormat="1" x14ac:dyDescent="0.25"/>
    <row r="984" s="211" customFormat="1" x14ac:dyDescent="0.25"/>
    <row r="985" s="211" customFormat="1" x14ac:dyDescent="0.25"/>
    <row r="986" s="211" customFormat="1" x14ac:dyDescent="0.25"/>
    <row r="987" s="211" customFormat="1" x14ac:dyDescent="0.25"/>
    <row r="988" s="211" customFormat="1" x14ac:dyDescent="0.25"/>
    <row r="989" s="211" customFormat="1" x14ac:dyDescent="0.25"/>
    <row r="990" s="211" customFormat="1" x14ac:dyDescent="0.25"/>
    <row r="991" s="211" customFormat="1" x14ac:dyDescent="0.25"/>
    <row r="992" s="211" customFormat="1" x14ac:dyDescent="0.25"/>
    <row r="993" s="211" customFormat="1" x14ac:dyDescent="0.25"/>
    <row r="994" s="211" customFormat="1" x14ac:dyDescent="0.25"/>
    <row r="995" s="211" customFormat="1" x14ac:dyDescent="0.25"/>
    <row r="996" s="211" customFormat="1" x14ac:dyDescent="0.25"/>
    <row r="997" s="211" customFormat="1" x14ac:dyDescent="0.25"/>
    <row r="998" s="211" customFormat="1" x14ac:dyDescent="0.25"/>
    <row r="999" s="211" customFormat="1" x14ac:dyDescent="0.25"/>
    <row r="1000" s="211" customFormat="1" x14ac:dyDescent="0.25"/>
    <row r="1001" s="211" customFormat="1" x14ac:dyDescent="0.25"/>
    <row r="1002" s="211" customFormat="1" x14ac:dyDescent="0.25"/>
    <row r="1003" s="211" customFormat="1" x14ac:dyDescent="0.25"/>
    <row r="1004" s="211" customFormat="1" x14ac:dyDescent="0.25"/>
    <row r="1005" s="211" customFormat="1" x14ac:dyDescent="0.25"/>
    <row r="1006" s="211" customFormat="1" x14ac:dyDescent="0.25"/>
    <row r="1007" s="211" customFormat="1" x14ac:dyDescent="0.25"/>
    <row r="1008" s="211" customFormat="1" x14ac:dyDescent="0.25"/>
    <row r="1009" s="211" customFormat="1" x14ac:dyDescent="0.25"/>
    <row r="1010" s="211" customFormat="1" x14ac:dyDescent="0.25"/>
    <row r="1011" s="211" customFormat="1" x14ac:dyDescent="0.25"/>
    <row r="1012" s="211" customFormat="1" x14ac:dyDescent="0.25"/>
    <row r="1013" s="211" customFormat="1" x14ac:dyDescent="0.25"/>
    <row r="1014" s="211" customFormat="1" x14ac:dyDescent="0.25"/>
    <row r="1015" s="211" customFormat="1" x14ac:dyDescent="0.25"/>
    <row r="1016" s="211" customFormat="1" x14ac:dyDescent="0.25"/>
    <row r="1017" s="211" customFormat="1" x14ac:dyDescent="0.25"/>
    <row r="1018" s="211" customFormat="1" x14ac:dyDescent="0.25"/>
    <row r="1019" s="211" customFormat="1" x14ac:dyDescent="0.25"/>
    <row r="1020" s="211" customFormat="1" x14ac:dyDescent="0.25"/>
    <row r="1021" s="211" customFormat="1" x14ac:dyDescent="0.25"/>
    <row r="1022" s="211" customFormat="1" x14ac:dyDescent="0.25"/>
    <row r="1023" s="211" customFormat="1" x14ac:dyDescent="0.25"/>
    <row r="1024" s="211" customFormat="1" x14ac:dyDescent="0.25"/>
    <row r="1025" s="211" customFormat="1" x14ac:dyDescent="0.25"/>
    <row r="1026" s="211" customFormat="1" x14ac:dyDescent="0.25"/>
    <row r="1027" s="211" customFormat="1" x14ac:dyDescent="0.25"/>
    <row r="1028" s="211" customFormat="1" x14ac:dyDescent="0.25"/>
    <row r="1029" s="211" customFormat="1" x14ac:dyDescent="0.25"/>
    <row r="1030" s="211" customFormat="1" x14ac:dyDescent="0.25"/>
    <row r="1031" s="211" customFormat="1" x14ac:dyDescent="0.25"/>
    <row r="1032" s="211" customFormat="1" x14ac:dyDescent="0.25"/>
    <row r="1033" s="211" customFormat="1" x14ac:dyDescent="0.25"/>
    <row r="1034" s="211" customFormat="1" x14ac:dyDescent="0.25"/>
    <row r="1035" s="211" customFormat="1" x14ac:dyDescent="0.25"/>
    <row r="1036" s="211" customFormat="1" x14ac:dyDescent="0.25"/>
    <row r="1037" s="211" customFormat="1" x14ac:dyDescent="0.25"/>
    <row r="1038" s="211" customFormat="1" x14ac:dyDescent="0.25"/>
    <row r="1039" s="211" customFormat="1" x14ac:dyDescent="0.25"/>
    <row r="1040" s="211" customFormat="1" x14ac:dyDescent="0.25"/>
    <row r="1041" s="211" customFormat="1" x14ac:dyDescent="0.25"/>
    <row r="1042" s="211" customFormat="1" x14ac:dyDescent="0.25"/>
    <row r="1043" s="211" customFormat="1" x14ac:dyDescent="0.25"/>
    <row r="1044" s="211" customFormat="1" x14ac:dyDescent="0.25"/>
    <row r="1045" s="211" customFormat="1" x14ac:dyDescent="0.25"/>
    <row r="1046" s="211" customFormat="1" x14ac:dyDescent="0.25"/>
    <row r="1047" s="211" customFormat="1" x14ac:dyDescent="0.25"/>
    <row r="1048" s="211" customFormat="1" x14ac:dyDescent="0.25"/>
    <row r="1049" s="211" customFormat="1" x14ac:dyDescent="0.25"/>
    <row r="1050" s="211" customFormat="1" x14ac:dyDescent="0.25"/>
    <row r="1051" s="211" customFormat="1" x14ac:dyDescent="0.25"/>
    <row r="1052" s="211" customFormat="1" x14ac:dyDescent="0.25"/>
    <row r="1053" s="211" customFormat="1" x14ac:dyDescent="0.25"/>
    <row r="1054" s="211" customFormat="1" x14ac:dyDescent="0.25"/>
    <row r="1055" s="211" customFormat="1" x14ac:dyDescent="0.25"/>
    <row r="1056" s="211" customFormat="1" x14ac:dyDescent="0.25"/>
    <row r="1057" s="211" customFormat="1" x14ac:dyDescent="0.25"/>
    <row r="1058" s="211" customFormat="1" x14ac:dyDescent="0.25"/>
    <row r="1059" s="211" customFormat="1" x14ac:dyDescent="0.25"/>
    <row r="1060" s="211" customFormat="1" x14ac:dyDescent="0.25"/>
    <row r="1061" s="211" customFormat="1" x14ac:dyDescent="0.25"/>
    <row r="1062" s="211" customFormat="1" x14ac:dyDescent="0.25"/>
    <row r="1063" s="211" customFormat="1" x14ac:dyDescent="0.25"/>
    <row r="1064" s="211" customFormat="1" x14ac:dyDescent="0.25"/>
    <row r="1065" s="211" customFormat="1" x14ac:dyDescent="0.25"/>
    <row r="1066" s="211" customFormat="1" x14ac:dyDescent="0.25"/>
    <row r="1067" s="211" customFormat="1" x14ac:dyDescent="0.25"/>
    <row r="1068" s="211" customFormat="1" x14ac:dyDescent="0.25"/>
    <row r="1069" s="211" customFormat="1" x14ac:dyDescent="0.25"/>
    <row r="1070" s="211" customFormat="1" x14ac:dyDescent="0.25"/>
    <row r="1071" s="211" customFormat="1" x14ac:dyDescent="0.25"/>
    <row r="1072" s="211" customFormat="1" x14ac:dyDescent="0.25"/>
    <row r="1073" s="211" customFormat="1" x14ac:dyDescent="0.25"/>
    <row r="1074" s="211" customFormat="1" x14ac:dyDescent="0.25"/>
    <row r="1075" s="211" customFormat="1" x14ac:dyDescent="0.25"/>
    <row r="1076" s="211" customFormat="1" x14ac:dyDescent="0.25"/>
    <row r="1077" s="211" customFormat="1" x14ac:dyDescent="0.25"/>
    <row r="1078" s="211" customFormat="1" x14ac:dyDescent="0.25"/>
    <row r="1079" s="211" customFormat="1" x14ac:dyDescent="0.25"/>
    <row r="1080" s="211" customFormat="1" x14ac:dyDescent="0.25"/>
    <row r="1081" s="211" customFormat="1" x14ac:dyDescent="0.25"/>
    <row r="1082" s="211" customFormat="1" x14ac:dyDescent="0.25"/>
    <row r="1083" s="211" customFormat="1" x14ac:dyDescent="0.25"/>
    <row r="1084" s="211" customFormat="1" x14ac:dyDescent="0.25"/>
    <row r="1085" s="211" customFormat="1" x14ac:dyDescent="0.25"/>
    <row r="1086" s="211" customFormat="1" x14ac:dyDescent="0.25"/>
    <row r="1087" s="211" customFormat="1" x14ac:dyDescent="0.25"/>
    <row r="1088" s="211" customFormat="1" x14ac:dyDescent="0.25"/>
    <row r="1089" s="211" customFormat="1" x14ac:dyDescent="0.25"/>
    <row r="1090" s="211" customFormat="1" x14ac:dyDescent="0.25"/>
    <row r="1091" s="211" customFormat="1" x14ac:dyDescent="0.25"/>
    <row r="1092" s="211" customFormat="1" x14ac:dyDescent="0.25"/>
    <row r="1093" s="211" customFormat="1" x14ac:dyDescent="0.25"/>
    <row r="1094" s="211" customFormat="1" x14ac:dyDescent="0.25"/>
    <row r="1095" s="211" customFormat="1" x14ac:dyDescent="0.25"/>
    <row r="1096" s="211" customFormat="1" x14ac:dyDescent="0.25"/>
    <row r="1097" s="211" customFormat="1" x14ac:dyDescent="0.25"/>
    <row r="1098" s="211" customFormat="1" x14ac:dyDescent="0.25"/>
    <row r="1099" s="211" customFormat="1" x14ac:dyDescent="0.25"/>
    <row r="1100" s="211" customFormat="1" x14ac:dyDescent="0.25"/>
    <row r="1101" s="211" customFormat="1" x14ac:dyDescent="0.25"/>
    <row r="1102" s="211" customFormat="1" x14ac:dyDescent="0.25"/>
    <row r="1103" s="211" customFormat="1" x14ac:dyDescent="0.25"/>
    <row r="1104" s="211" customFormat="1" x14ac:dyDescent="0.25"/>
    <row r="1105" s="211" customFormat="1" x14ac:dyDescent="0.25"/>
    <row r="1106" s="211" customFormat="1" x14ac:dyDescent="0.25"/>
    <row r="1107" s="211" customFormat="1" x14ac:dyDescent="0.25"/>
    <row r="1108" s="211" customFormat="1" x14ac:dyDescent="0.25"/>
    <row r="1109" s="211" customFormat="1" x14ac:dyDescent="0.25"/>
    <row r="1110" s="211" customFormat="1" x14ac:dyDescent="0.25"/>
    <row r="1111" s="211" customFormat="1" x14ac:dyDescent="0.25"/>
    <row r="1112" s="211" customFormat="1" x14ac:dyDescent="0.25"/>
    <row r="1113" s="211" customFormat="1" x14ac:dyDescent="0.25"/>
    <row r="1114" s="211" customFormat="1" x14ac:dyDescent="0.25"/>
    <row r="1115" s="211" customFormat="1" x14ac:dyDescent="0.25"/>
    <row r="1116" s="211" customFormat="1" x14ac:dyDescent="0.25"/>
    <row r="1117" s="211" customFormat="1" x14ac:dyDescent="0.25"/>
    <row r="1118" s="211" customFormat="1" x14ac:dyDescent="0.25"/>
    <row r="1119" s="211" customFormat="1" x14ac:dyDescent="0.25"/>
    <row r="1120" s="211" customFormat="1" x14ac:dyDescent="0.25"/>
    <row r="1121" s="211" customFormat="1" x14ac:dyDescent="0.25"/>
    <row r="1122" s="211" customFormat="1" x14ac:dyDescent="0.25"/>
    <row r="1123" s="211" customFormat="1" x14ac:dyDescent="0.25"/>
    <row r="1124" s="211" customFormat="1" x14ac:dyDescent="0.25"/>
    <row r="1125" s="211" customFormat="1" x14ac:dyDescent="0.25"/>
    <row r="1126" s="211" customFormat="1" x14ac:dyDescent="0.25"/>
    <row r="1127" s="211" customFormat="1" x14ac:dyDescent="0.25"/>
    <row r="1128" s="211" customFormat="1" x14ac:dyDescent="0.25"/>
    <row r="1129" s="211" customFormat="1" x14ac:dyDescent="0.25"/>
    <row r="1130" s="211" customFormat="1" x14ac:dyDescent="0.25"/>
    <row r="1131" s="211" customFormat="1" x14ac:dyDescent="0.25"/>
    <row r="1132" s="211" customFormat="1" x14ac:dyDescent="0.25"/>
    <row r="1133" s="211" customFormat="1" x14ac:dyDescent="0.25"/>
    <row r="1134" s="211" customFormat="1" x14ac:dyDescent="0.25"/>
    <row r="1135" s="211" customFormat="1" x14ac:dyDescent="0.25"/>
    <row r="1136" s="211" customFormat="1" x14ac:dyDescent="0.25"/>
    <row r="1137" s="211" customFormat="1" x14ac:dyDescent="0.25"/>
    <row r="1138" s="211" customFormat="1" x14ac:dyDescent="0.25"/>
    <row r="1139" s="211" customFormat="1" x14ac:dyDescent="0.25"/>
    <row r="1140" s="211" customFormat="1" x14ac:dyDescent="0.25"/>
    <row r="1141" s="211" customFormat="1" x14ac:dyDescent="0.25"/>
    <row r="1142" s="211" customFormat="1" x14ac:dyDescent="0.25"/>
    <row r="1143" s="211" customFormat="1" x14ac:dyDescent="0.25"/>
    <row r="1144" s="211" customFormat="1" x14ac:dyDescent="0.25"/>
    <row r="1145" s="211" customFormat="1" x14ac:dyDescent="0.25"/>
    <row r="1146" s="211" customFormat="1" x14ac:dyDescent="0.25"/>
    <row r="1147" s="211" customFormat="1" x14ac:dyDescent="0.25"/>
    <row r="1148" s="211" customFormat="1" x14ac:dyDescent="0.25"/>
    <row r="1149" s="211" customFormat="1" x14ac:dyDescent="0.25"/>
    <row r="1150" s="211" customFormat="1" x14ac:dyDescent="0.25"/>
    <row r="1151" s="211" customFormat="1" x14ac:dyDescent="0.25"/>
    <row r="1152" s="211" customFormat="1" x14ac:dyDescent="0.25"/>
    <row r="1153" s="211" customFormat="1" x14ac:dyDescent="0.25"/>
    <row r="1154" s="211" customFormat="1" x14ac:dyDescent="0.25"/>
    <row r="1155" s="211" customFormat="1" x14ac:dyDescent="0.25"/>
    <row r="1156" s="211" customFormat="1" x14ac:dyDescent="0.25"/>
    <row r="1157" s="211" customFormat="1" x14ac:dyDescent="0.25"/>
    <row r="1158" s="211" customFormat="1" x14ac:dyDescent="0.25"/>
    <row r="1159" s="211" customFormat="1" x14ac:dyDescent="0.25"/>
    <row r="1160" s="211" customFormat="1" x14ac:dyDescent="0.25"/>
    <row r="1161" s="211" customFormat="1" x14ac:dyDescent="0.25"/>
    <row r="1162" s="211" customFormat="1" x14ac:dyDescent="0.25"/>
    <row r="1163" s="211" customFormat="1" x14ac:dyDescent="0.25"/>
    <row r="1164" s="211" customFormat="1" x14ac:dyDescent="0.25"/>
    <row r="1165" s="211" customFormat="1" x14ac:dyDescent="0.25"/>
    <row r="1166" s="211" customFormat="1" x14ac:dyDescent="0.25"/>
    <row r="1167" s="211" customFormat="1" x14ac:dyDescent="0.25"/>
    <row r="1168" s="211" customFormat="1" x14ac:dyDescent="0.25"/>
    <row r="1169" s="211" customFormat="1" x14ac:dyDescent="0.25"/>
    <row r="1170" s="211" customFormat="1" x14ac:dyDescent="0.25"/>
    <row r="1171" s="211" customFormat="1" x14ac:dyDescent="0.25"/>
    <row r="1172" s="211" customFormat="1" x14ac:dyDescent="0.25"/>
    <row r="1173" s="211" customFormat="1" x14ac:dyDescent="0.25"/>
    <row r="1174" s="211" customFormat="1" x14ac:dyDescent="0.25"/>
    <row r="1175" s="211" customFormat="1" x14ac:dyDescent="0.25"/>
    <row r="1176" s="211" customFormat="1" x14ac:dyDescent="0.25"/>
    <row r="1177" s="211" customFormat="1" x14ac:dyDescent="0.25"/>
    <row r="1178" s="211" customFormat="1" x14ac:dyDescent="0.25"/>
    <row r="1179" s="211" customFormat="1" x14ac:dyDescent="0.25"/>
    <row r="1180" s="211" customFormat="1" x14ac:dyDescent="0.25"/>
    <row r="1181" s="211" customFormat="1" x14ac:dyDescent="0.25"/>
    <row r="1182" s="211" customFormat="1" x14ac:dyDescent="0.25"/>
    <row r="1183" s="211" customFormat="1" x14ac:dyDescent="0.25"/>
    <row r="1184" s="211" customFormat="1" x14ac:dyDescent="0.25"/>
    <row r="1185" s="211" customFormat="1" x14ac:dyDescent="0.25"/>
    <row r="1186" s="211" customFormat="1" x14ac:dyDescent="0.25"/>
    <row r="1187" s="211" customFormat="1" x14ac:dyDescent="0.25"/>
    <row r="1188" s="211" customFormat="1" x14ac:dyDescent="0.25"/>
    <row r="1189" s="211" customFormat="1" x14ac:dyDescent="0.25"/>
    <row r="1190" s="211" customFormat="1" x14ac:dyDescent="0.25"/>
    <row r="1191" s="211" customFormat="1" x14ac:dyDescent="0.25"/>
    <row r="1192" s="211" customFormat="1" x14ac:dyDescent="0.25"/>
    <row r="1193" s="211" customFormat="1" x14ac:dyDescent="0.25"/>
    <row r="1194" s="211" customFormat="1" x14ac:dyDescent="0.25"/>
    <row r="1195" s="211" customFormat="1" x14ac:dyDescent="0.25"/>
    <row r="1196" s="211" customFormat="1" x14ac:dyDescent="0.25"/>
    <row r="1197" s="211" customFormat="1" x14ac:dyDescent="0.25"/>
    <row r="1198" s="211" customFormat="1" x14ac:dyDescent="0.25"/>
    <row r="1199" s="211" customFormat="1" x14ac:dyDescent="0.25"/>
    <row r="1200" s="211" customFormat="1" x14ac:dyDescent="0.25"/>
    <row r="1201" s="211" customFormat="1" x14ac:dyDescent="0.25"/>
    <row r="1202" s="211" customFormat="1" x14ac:dyDescent="0.25"/>
    <row r="1203" s="211" customFormat="1" x14ac:dyDescent="0.25"/>
    <row r="1204" s="211" customFormat="1" x14ac:dyDescent="0.25"/>
    <row r="1205" s="211" customFormat="1" x14ac:dyDescent="0.25"/>
    <row r="1206" s="211" customFormat="1" x14ac:dyDescent="0.25"/>
    <row r="1207" s="211" customFormat="1" x14ac:dyDescent="0.25"/>
    <row r="1208" s="211" customFormat="1" x14ac:dyDescent="0.25"/>
    <row r="1209" s="211" customFormat="1" x14ac:dyDescent="0.25"/>
    <row r="1210" s="211" customFormat="1" x14ac:dyDescent="0.25"/>
    <row r="1211" s="211" customFormat="1" x14ac:dyDescent="0.25"/>
    <row r="1212" s="211" customFormat="1" x14ac:dyDescent="0.25"/>
    <row r="1213" s="211" customFormat="1" x14ac:dyDescent="0.25"/>
    <row r="1214" s="211" customFormat="1" x14ac:dyDescent="0.25"/>
    <row r="1215" s="211" customFormat="1" x14ac:dyDescent="0.25"/>
    <row r="1216" s="211" customFormat="1" x14ac:dyDescent="0.25"/>
    <row r="1217" s="211" customFormat="1" x14ac:dyDescent="0.25"/>
    <row r="1218" s="211" customFormat="1" x14ac:dyDescent="0.25"/>
    <row r="1219" s="211" customFormat="1" x14ac:dyDescent="0.25"/>
    <row r="1220" s="211" customFormat="1" x14ac:dyDescent="0.25"/>
    <row r="1221" s="211" customFormat="1" x14ac:dyDescent="0.25"/>
    <row r="1222" s="211" customFormat="1" x14ac:dyDescent="0.25"/>
    <row r="1223" s="211" customFormat="1" x14ac:dyDescent="0.25"/>
    <row r="1224" s="211" customFormat="1" x14ac:dyDescent="0.25"/>
    <row r="1225" s="211" customFormat="1" x14ac:dyDescent="0.25"/>
    <row r="1226" s="211" customFormat="1" x14ac:dyDescent="0.25"/>
    <row r="1227" s="211" customFormat="1" x14ac:dyDescent="0.25"/>
    <row r="1228" s="211" customFormat="1" x14ac:dyDescent="0.25"/>
    <row r="1229" s="211" customFormat="1" x14ac:dyDescent="0.25"/>
    <row r="1230" s="211" customFormat="1" x14ac:dyDescent="0.25"/>
    <row r="1231" s="211" customFormat="1" x14ac:dyDescent="0.25"/>
    <row r="1232" s="211" customFormat="1" x14ac:dyDescent="0.25"/>
    <row r="1233" s="211" customFormat="1" x14ac:dyDescent="0.25"/>
    <row r="1234" s="211" customFormat="1" x14ac:dyDescent="0.25"/>
    <row r="1235" s="211" customFormat="1" x14ac:dyDescent="0.25"/>
    <row r="1236" s="211" customFormat="1" x14ac:dyDescent="0.25"/>
    <row r="1237" s="211" customFormat="1" x14ac:dyDescent="0.25"/>
    <row r="1238" s="211" customFormat="1" x14ac:dyDescent="0.25"/>
    <row r="1239" s="211" customFormat="1" x14ac:dyDescent="0.25"/>
    <row r="1240" s="211" customFormat="1" x14ac:dyDescent="0.25"/>
    <row r="1241" s="211" customFormat="1" x14ac:dyDescent="0.25"/>
    <row r="1242" s="211" customFormat="1" x14ac:dyDescent="0.25"/>
    <row r="1243" s="211" customFormat="1" x14ac:dyDescent="0.25"/>
    <row r="1244" s="211" customFormat="1" x14ac:dyDescent="0.25"/>
    <row r="1245" s="211" customFormat="1" x14ac:dyDescent="0.25"/>
    <row r="1246" s="211" customFormat="1" x14ac:dyDescent="0.25"/>
    <row r="1247" s="211" customFormat="1" x14ac:dyDescent="0.25"/>
    <row r="1248" s="211" customFormat="1" x14ac:dyDescent="0.25"/>
    <row r="1249" s="211" customFormat="1" x14ac:dyDescent="0.25"/>
    <row r="1250" s="211" customFormat="1" x14ac:dyDescent="0.25"/>
    <row r="1251" s="211" customFormat="1" x14ac:dyDescent="0.25"/>
    <row r="1252" s="211" customFormat="1" x14ac:dyDescent="0.25"/>
    <row r="1253" s="211" customFormat="1" x14ac:dyDescent="0.25"/>
    <row r="1254" s="211" customFormat="1" x14ac:dyDescent="0.25"/>
    <row r="1255" s="211" customFormat="1" x14ac:dyDescent="0.25"/>
    <row r="1256" s="211" customFormat="1" x14ac:dyDescent="0.25"/>
    <row r="1257" s="211" customFormat="1" x14ac:dyDescent="0.25"/>
    <row r="1258" s="211" customFormat="1" x14ac:dyDescent="0.25"/>
    <row r="1259" s="211" customFormat="1" x14ac:dyDescent="0.25"/>
    <row r="1260" s="211" customFormat="1" x14ac:dyDescent="0.25"/>
    <row r="1261" s="211" customFormat="1" x14ac:dyDescent="0.25"/>
    <row r="1262" s="211" customFormat="1" x14ac:dyDescent="0.25"/>
    <row r="1263" s="211" customFormat="1" x14ac:dyDescent="0.25"/>
    <row r="1264" s="211" customFormat="1" x14ac:dyDescent="0.25"/>
    <row r="1265" s="211" customFormat="1" x14ac:dyDescent="0.25"/>
    <row r="1266" s="211" customFormat="1" x14ac:dyDescent="0.25"/>
    <row r="1267" s="211" customFormat="1" x14ac:dyDescent="0.25"/>
    <row r="1268" s="211" customFormat="1" x14ac:dyDescent="0.25"/>
    <row r="1269" s="211" customFormat="1" x14ac:dyDescent="0.25"/>
    <row r="1270" s="211" customFormat="1" x14ac:dyDescent="0.25"/>
    <row r="1271" s="211" customFormat="1" x14ac:dyDescent="0.25"/>
    <row r="1272" s="211" customFormat="1" x14ac:dyDescent="0.25"/>
    <row r="1273" s="211" customFormat="1" x14ac:dyDescent="0.25"/>
    <row r="1274" s="211" customFormat="1" x14ac:dyDescent="0.25"/>
    <row r="1275" s="211" customFormat="1" x14ac:dyDescent="0.25"/>
    <row r="1276" s="211" customFormat="1" x14ac:dyDescent="0.25"/>
    <row r="1277" s="211" customFormat="1" x14ac:dyDescent="0.25"/>
    <row r="1278" s="211" customFormat="1" x14ac:dyDescent="0.25"/>
    <row r="1279" s="211" customFormat="1" x14ac:dyDescent="0.25"/>
    <row r="1280" s="211" customFormat="1" x14ac:dyDescent="0.25"/>
    <row r="1281" s="211" customFormat="1" x14ac:dyDescent="0.25"/>
    <row r="1282" s="211" customFormat="1" x14ac:dyDescent="0.25"/>
    <row r="1283" s="211" customFormat="1" x14ac:dyDescent="0.25"/>
    <row r="1284" s="211" customFormat="1" x14ac:dyDescent="0.25"/>
    <row r="1285" s="211" customFormat="1" x14ac:dyDescent="0.25"/>
    <row r="1286" s="211" customFormat="1" x14ac:dyDescent="0.25"/>
    <row r="1287" s="211" customFormat="1" x14ac:dyDescent="0.25"/>
    <row r="1288" s="211" customFormat="1" x14ac:dyDescent="0.25"/>
    <row r="1289" s="211" customFormat="1" x14ac:dyDescent="0.25"/>
    <row r="1290" s="211" customFormat="1" x14ac:dyDescent="0.25"/>
    <row r="1291" s="211" customFormat="1" x14ac:dyDescent="0.25"/>
    <row r="1292" s="211" customFormat="1" x14ac:dyDescent="0.25"/>
    <row r="1293" s="211" customFormat="1" x14ac:dyDescent="0.25"/>
    <row r="1294" s="211" customFormat="1" x14ac:dyDescent="0.25"/>
    <row r="1295" s="211" customFormat="1" x14ac:dyDescent="0.25"/>
    <row r="1296" s="211" customFormat="1" x14ac:dyDescent="0.25"/>
    <row r="1297" s="211" customFormat="1" x14ac:dyDescent="0.25"/>
    <row r="1298" s="211" customFormat="1" x14ac:dyDescent="0.25"/>
    <row r="1299" s="211" customFormat="1" x14ac:dyDescent="0.25"/>
    <row r="1300" s="211" customFormat="1" x14ac:dyDescent="0.25"/>
    <row r="1301" s="211" customFormat="1" x14ac:dyDescent="0.25"/>
    <row r="1302" s="211" customFormat="1" x14ac:dyDescent="0.25"/>
    <row r="1303" s="211" customFormat="1" x14ac:dyDescent="0.25"/>
    <row r="1304" s="211" customFormat="1" x14ac:dyDescent="0.25"/>
    <row r="1305" s="211" customFormat="1" x14ac:dyDescent="0.25"/>
    <row r="1306" s="211" customFormat="1" x14ac:dyDescent="0.25"/>
    <row r="1307" s="211" customFormat="1" x14ac:dyDescent="0.25"/>
    <row r="1308" s="211" customFormat="1" x14ac:dyDescent="0.25"/>
    <row r="1309" s="211" customFormat="1" x14ac:dyDescent="0.25"/>
    <row r="1310" s="211" customFormat="1" x14ac:dyDescent="0.25"/>
    <row r="1311" s="211" customFormat="1" x14ac:dyDescent="0.25"/>
    <row r="1312" s="211" customFormat="1" x14ac:dyDescent="0.25"/>
    <row r="1313" s="211" customFormat="1" x14ac:dyDescent="0.25"/>
    <row r="1314" s="211" customFormat="1" x14ac:dyDescent="0.25"/>
    <row r="1315" s="211" customFormat="1" x14ac:dyDescent="0.25"/>
    <row r="1316" s="211" customFormat="1" x14ac:dyDescent="0.25"/>
    <row r="1317" s="211" customFormat="1" x14ac:dyDescent="0.25"/>
    <row r="1318" s="211" customFormat="1" x14ac:dyDescent="0.25"/>
    <row r="1319" s="211" customFormat="1" x14ac:dyDescent="0.25"/>
    <row r="1320" s="211" customFormat="1" x14ac:dyDescent="0.25"/>
    <row r="1321" s="211" customFormat="1" x14ac:dyDescent="0.25"/>
    <row r="1322" s="211" customFormat="1" x14ac:dyDescent="0.25"/>
    <row r="1323" s="211" customFormat="1" x14ac:dyDescent="0.25"/>
    <row r="1324" s="211" customFormat="1" x14ac:dyDescent="0.25"/>
    <row r="1325" s="211" customFormat="1" x14ac:dyDescent="0.25"/>
    <row r="1326" s="211" customFormat="1" x14ac:dyDescent="0.25"/>
    <row r="1327" s="211" customFormat="1" x14ac:dyDescent="0.25"/>
    <row r="1328" s="211" customFormat="1" x14ac:dyDescent="0.25"/>
    <row r="1329" s="211" customFormat="1" x14ac:dyDescent="0.25"/>
    <row r="1330" s="211" customFormat="1" x14ac:dyDescent="0.25"/>
    <row r="1331" s="211" customFormat="1" x14ac:dyDescent="0.25"/>
    <row r="1332" s="211" customFormat="1" x14ac:dyDescent="0.25"/>
    <row r="1333" s="211" customFormat="1" x14ac:dyDescent="0.25"/>
    <row r="1334" s="211" customFormat="1" x14ac:dyDescent="0.25"/>
    <row r="1335" s="211" customFormat="1" x14ac:dyDescent="0.25"/>
    <row r="1336" s="211" customFormat="1" x14ac:dyDescent="0.25"/>
    <row r="1337" s="211" customFormat="1" x14ac:dyDescent="0.25"/>
    <row r="1338" s="211" customFormat="1" x14ac:dyDescent="0.25"/>
    <row r="1339" s="211" customFormat="1" x14ac:dyDescent="0.25"/>
    <row r="1340" s="211" customFormat="1" x14ac:dyDescent="0.25"/>
    <row r="1341" s="211" customFormat="1" x14ac:dyDescent="0.25"/>
    <row r="1342" s="211" customFormat="1" x14ac:dyDescent="0.25"/>
    <row r="1343" s="211" customFormat="1" x14ac:dyDescent="0.25"/>
    <row r="1344" s="211" customFormat="1" x14ac:dyDescent="0.25"/>
    <row r="1345" s="211" customFormat="1" x14ac:dyDescent="0.25"/>
    <row r="1346" s="211" customFormat="1" x14ac:dyDescent="0.25"/>
    <row r="1347" s="211" customFormat="1" x14ac:dyDescent="0.25"/>
    <row r="1348" s="211" customFormat="1" x14ac:dyDescent="0.25"/>
    <row r="1349" s="211" customFormat="1" x14ac:dyDescent="0.25"/>
    <row r="1350" s="211" customFormat="1" x14ac:dyDescent="0.25"/>
    <row r="1351" s="211" customFormat="1" x14ac:dyDescent="0.25"/>
    <row r="1352" s="211" customFormat="1" x14ac:dyDescent="0.25"/>
    <row r="1353" s="211" customFormat="1" x14ac:dyDescent="0.25"/>
    <row r="1354" s="211" customFormat="1" x14ac:dyDescent="0.25"/>
    <row r="1355" s="211" customFormat="1" x14ac:dyDescent="0.25"/>
    <row r="1356" s="211" customFormat="1" x14ac:dyDescent="0.25"/>
    <row r="1357" s="211" customFormat="1" x14ac:dyDescent="0.25"/>
    <row r="1358" s="211" customFormat="1" x14ac:dyDescent="0.25"/>
    <row r="1359" s="211" customFormat="1" x14ac:dyDescent="0.25"/>
    <row r="1360" s="211" customFormat="1" x14ac:dyDescent="0.25"/>
    <row r="1361" s="211" customFormat="1" x14ac:dyDescent="0.25"/>
    <row r="1362" s="211" customFormat="1" x14ac:dyDescent="0.25"/>
    <row r="1363" s="211" customFormat="1" x14ac:dyDescent="0.25"/>
    <row r="1364" s="211" customFormat="1" x14ac:dyDescent="0.25"/>
    <row r="1365" s="211" customFormat="1" x14ac:dyDescent="0.25"/>
    <row r="1366" s="211" customFormat="1" x14ac:dyDescent="0.25"/>
    <row r="1367" s="211" customFormat="1" x14ac:dyDescent="0.25"/>
    <row r="1368" s="211" customFormat="1" x14ac:dyDescent="0.25"/>
    <row r="1369" s="211" customFormat="1" x14ac:dyDescent="0.25"/>
    <row r="1370" s="211" customFormat="1" x14ac:dyDescent="0.25"/>
    <row r="1371" s="211" customFormat="1" x14ac:dyDescent="0.25"/>
    <row r="1372" s="211" customFormat="1" x14ac:dyDescent="0.25"/>
    <row r="1373" s="211" customFormat="1" x14ac:dyDescent="0.25"/>
    <row r="1374" s="211" customFormat="1" x14ac:dyDescent="0.25"/>
    <row r="1375" s="211" customFormat="1" x14ac:dyDescent="0.25"/>
    <row r="1376" s="211" customFormat="1" x14ac:dyDescent="0.25"/>
    <row r="1377" s="211" customFormat="1" x14ac:dyDescent="0.25"/>
    <row r="1378" s="211" customFormat="1" x14ac:dyDescent="0.25"/>
    <row r="1379" s="211" customFormat="1" x14ac:dyDescent="0.25"/>
    <row r="1380" s="211" customFormat="1" x14ac:dyDescent="0.25"/>
    <row r="1381" s="211" customFormat="1" x14ac:dyDescent="0.25"/>
    <row r="1382" s="211" customFormat="1" x14ac:dyDescent="0.25"/>
    <row r="1383" s="211" customFormat="1" x14ac:dyDescent="0.25"/>
    <row r="1384" s="211" customFormat="1" x14ac:dyDescent="0.25"/>
    <row r="1385" s="211" customFormat="1" x14ac:dyDescent="0.25"/>
    <row r="1386" s="211" customFormat="1" x14ac:dyDescent="0.25"/>
    <row r="1387" s="211" customFormat="1" x14ac:dyDescent="0.25"/>
    <row r="1388" s="211" customFormat="1" x14ac:dyDescent="0.25"/>
    <row r="1389" s="211" customFormat="1" x14ac:dyDescent="0.25"/>
    <row r="1390" s="211" customFormat="1" x14ac:dyDescent="0.25"/>
    <row r="1391" s="211" customFormat="1" x14ac:dyDescent="0.25"/>
    <row r="1392" s="211" customFormat="1" x14ac:dyDescent="0.25"/>
    <row r="1393" s="211" customFormat="1" x14ac:dyDescent="0.25"/>
    <row r="1394" s="211" customFormat="1" x14ac:dyDescent="0.25"/>
    <row r="1395" s="211" customFormat="1" x14ac:dyDescent="0.25"/>
    <row r="1396" s="211" customFormat="1" x14ac:dyDescent="0.25"/>
    <row r="1397" s="211" customFormat="1" x14ac:dyDescent="0.25"/>
    <row r="1398" s="211" customFormat="1" x14ac:dyDescent="0.25"/>
    <row r="1399" s="211" customFormat="1" x14ac:dyDescent="0.25"/>
    <row r="1400" s="211" customFormat="1" x14ac:dyDescent="0.25"/>
    <row r="1401" s="211" customFormat="1" x14ac:dyDescent="0.25"/>
    <row r="1402" s="211" customFormat="1" x14ac:dyDescent="0.25"/>
    <row r="1403" s="211" customFormat="1" x14ac:dyDescent="0.25"/>
    <row r="1404" s="211" customFormat="1" x14ac:dyDescent="0.25"/>
    <row r="1405" s="211" customFormat="1" x14ac:dyDescent="0.25"/>
    <row r="1406" s="211" customFormat="1" x14ac:dyDescent="0.25"/>
    <row r="1407" s="211" customFormat="1" x14ac:dyDescent="0.25"/>
    <row r="1408" s="211" customFormat="1" x14ac:dyDescent="0.25"/>
    <row r="1409" s="211" customFormat="1" x14ac:dyDescent="0.25"/>
    <row r="1410" s="211" customFormat="1" x14ac:dyDescent="0.25"/>
    <row r="1411" s="211" customFormat="1" x14ac:dyDescent="0.25"/>
    <row r="1412" s="211" customFormat="1" x14ac:dyDescent="0.25"/>
    <row r="1413" s="211" customFormat="1" x14ac:dyDescent="0.25"/>
    <row r="1414" s="211" customFormat="1" x14ac:dyDescent="0.25"/>
    <row r="1415" s="211" customFormat="1" x14ac:dyDescent="0.25"/>
    <row r="1416" s="211" customFormat="1" x14ac:dyDescent="0.25"/>
    <row r="1417" s="211" customFormat="1" x14ac:dyDescent="0.25"/>
    <row r="1418" s="211" customFormat="1" x14ac:dyDescent="0.25"/>
    <row r="1419" s="211" customFormat="1" x14ac:dyDescent="0.25"/>
    <row r="1420" s="211" customFormat="1" x14ac:dyDescent="0.25"/>
    <row r="1421" s="211" customFormat="1" x14ac:dyDescent="0.25"/>
    <row r="1422" s="211" customFormat="1" x14ac:dyDescent="0.25"/>
    <row r="1423" s="211" customFormat="1" x14ac:dyDescent="0.25"/>
    <row r="1424" s="211" customFormat="1" x14ac:dyDescent="0.25"/>
    <row r="1425" s="211" customFormat="1" x14ac:dyDescent="0.25"/>
    <row r="1426" s="211" customFormat="1" x14ac:dyDescent="0.25"/>
    <row r="1427" s="211" customFormat="1" x14ac:dyDescent="0.25"/>
    <row r="1428" s="211" customFormat="1" x14ac:dyDescent="0.25"/>
    <row r="1429" s="211" customFormat="1" x14ac:dyDescent="0.25"/>
    <row r="1430" s="211" customFormat="1" x14ac:dyDescent="0.25"/>
    <row r="1431" s="211" customFormat="1" x14ac:dyDescent="0.25"/>
    <row r="1432" s="211" customFormat="1" x14ac:dyDescent="0.25"/>
    <row r="1433" s="211" customFormat="1" x14ac:dyDescent="0.25"/>
    <row r="1434" s="211" customFormat="1" x14ac:dyDescent="0.25"/>
    <row r="1435" s="211" customFormat="1" x14ac:dyDescent="0.25"/>
    <row r="1436" s="211" customFormat="1" x14ac:dyDescent="0.25"/>
    <row r="1437" s="211" customFormat="1" x14ac:dyDescent="0.25"/>
    <row r="1438" s="211" customFormat="1" x14ac:dyDescent="0.25"/>
    <row r="1439" s="211" customFormat="1" x14ac:dyDescent="0.25"/>
    <row r="1440" s="211" customFormat="1" x14ac:dyDescent="0.25"/>
    <row r="1441" s="211" customFormat="1" x14ac:dyDescent="0.25"/>
    <row r="1442" s="211" customFormat="1" x14ac:dyDescent="0.25"/>
    <row r="1443" s="211" customFormat="1" x14ac:dyDescent="0.25"/>
    <row r="1444" s="211" customFormat="1" x14ac:dyDescent="0.25"/>
    <row r="1445" s="211" customFormat="1" x14ac:dyDescent="0.25"/>
    <row r="1446" s="211" customFormat="1" x14ac:dyDescent="0.25"/>
    <row r="1447" s="211" customFormat="1" x14ac:dyDescent="0.25"/>
    <row r="1448" s="211" customFormat="1" x14ac:dyDescent="0.25"/>
    <row r="1449" s="211" customFormat="1" x14ac:dyDescent="0.25"/>
    <row r="1450" s="211" customFormat="1" x14ac:dyDescent="0.25"/>
    <row r="1451" s="211" customFormat="1" x14ac:dyDescent="0.25"/>
    <row r="1452" s="211" customFormat="1" x14ac:dyDescent="0.25"/>
    <row r="1453" s="211" customFormat="1" x14ac:dyDescent="0.25"/>
    <row r="1454" s="211" customFormat="1" x14ac:dyDescent="0.25"/>
    <row r="1455" s="211" customFormat="1" x14ac:dyDescent="0.25"/>
    <row r="1456" s="211" customFormat="1" x14ac:dyDescent="0.25"/>
    <row r="1457" s="211" customFormat="1" x14ac:dyDescent="0.25"/>
    <row r="1458" s="211" customFormat="1" x14ac:dyDescent="0.25"/>
    <row r="1459" s="211" customFormat="1" x14ac:dyDescent="0.25"/>
    <row r="1460" s="211" customFormat="1" x14ac:dyDescent="0.25"/>
    <row r="1461" s="211" customFormat="1" x14ac:dyDescent="0.25"/>
    <row r="1462" s="211" customFormat="1" x14ac:dyDescent="0.25"/>
    <row r="1463" s="211" customFormat="1" x14ac:dyDescent="0.25"/>
    <row r="1464" s="211" customFormat="1" x14ac:dyDescent="0.25"/>
    <row r="1465" s="211" customFormat="1" x14ac:dyDescent="0.25"/>
    <row r="1466" s="211" customFormat="1" x14ac:dyDescent="0.25"/>
    <row r="1467" s="211" customFormat="1" x14ac:dyDescent="0.25"/>
    <row r="1468" s="211" customFormat="1" x14ac:dyDescent="0.25"/>
    <row r="1469" s="211" customFormat="1" x14ac:dyDescent="0.25"/>
    <row r="1470" s="211" customFormat="1" x14ac:dyDescent="0.25"/>
    <row r="1471" s="211" customFormat="1" x14ac:dyDescent="0.25"/>
    <row r="1472" s="211" customFormat="1" x14ac:dyDescent="0.25"/>
    <row r="1473" s="211" customFormat="1" x14ac:dyDescent="0.25"/>
    <row r="1474" s="211" customFormat="1" x14ac:dyDescent="0.25"/>
    <row r="1475" s="211" customFormat="1" x14ac:dyDescent="0.25"/>
    <row r="1476" s="211" customFormat="1" x14ac:dyDescent="0.25"/>
    <row r="1477" s="211" customFormat="1" x14ac:dyDescent="0.25"/>
    <row r="1478" s="211" customFormat="1" x14ac:dyDescent="0.25"/>
    <row r="1479" s="211" customFormat="1" x14ac:dyDescent="0.25"/>
    <row r="1480" s="211" customFormat="1" x14ac:dyDescent="0.25"/>
    <row r="1481" s="211" customFormat="1" x14ac:dyDescent="0.25"/>
    <row r="1482" s="211" customFormat="1" x14ac:dyDescent="0.25"/>
    <row r="1483" s="211" customFormat="1" x14ac:dyDescent="0.25"/>
    <row r="1484" s="211" customFormat="1" x14ac:dyDescent="0.25"/>
    <row r="1485" s="211" customFormat="1" x14ac:dyDescent="0.25"/>
    <row r="1486" s="211" customFormat="1" x14ac:dyDescent="0.25"/>
    <row r="1487" s="211" customFormat="1" x14ac:dyDescent="0.25"/>
    <row r="1488" s="211" customFormat="1" x14ac:dyDescent="0.25"/>
    <row r="1489" s="211" customFormat="1" x14ac:dyDescent="0.25"/>
    <row r="1490" s="211" customFormat="1" x14ac:dyDescent="0.25"/>
    <row r="1491" s="211" customFormat="1" x14ac:dyDescent="0.25"/>
    <row r="1492" s="211" customFormat="1" x14ac:dyDescent="0.25"/>
    <row r="1493" s="211" customFormat="1" x14ac:dyDescent="0.25"/>
    <row r="1494" s="211" customFormat="1" x14ac:dyDescent="0.25"/>
    <row r="1495" s="211" customFormat="1" x14ac:dyDescent="0.25"/>
    <row r="1496" s="211" customFormat="1" x14ac:dyDescent="0.25"/>
    <row r="1497" s="211" customFormat="1" x14ac:dyDescent="0.25"/>
    <row r="1498" s="211" customFormat="1" x14ac:dyDescent="0.25"/>
    <row r="1499" s="211" customFormat="1" x14ac:dyDescent="0.25"/>
    <row r="1500" s="211" customFormat="1" x14ac:dyDescent="0.25"/>
    <row r="1501" s="211" customFormat="1" x14ac:dyDescent="0.25"/>
    <row r="1502" s="211" customFormat="1" x14ac:dyDescent="0.25"/>
    <row r="1503" s="211" customFormat="1" x14ac:dyDescent="0.25"/>
    <row r="1504" s="211" customFormat="1" x14ac:dyDescent="0.25"/>
    <row r="1505" s="211" customFormat="1" x14ac:dyDescent="0.25"/>
    <row r="1506" s="211" customFormat="1" x14ac:dyDescent="0.25"/>
    <row r="1507" s="211" customFormat="1" x14ac:dyDescent="0.25"/>
    <row r="1508" s="211" customFormat="1" x14ac:dyDescent="0.25"/>
    <row r="1509" s="211" customFormat="1" x14ac:dyDescent="0.25"/>
    <row r="1510" s="211" customFormat="1" x14ac:dyDescent="0.25"/>
    <row r="1511" s="211" customFormat="1" x14ac:dyDescent="0.25"/>
    <row r="1512" s="211" customFormat="1" x14ac:dyDescent="0.25"/>
    <row r="1513" s="211" customFormat="1" x14ac:dyDescent="0.25"/>
    <row r="1514" s="211" customFormat="1" x14ac:dyDescent="0.25"/>
    <row r="1515" s="211" customFormat="1" x14ac:dyDescent="0.25"/>
    <row r="1516" s="211" customFormat="1" x14ac:dyDescent="0.25"/>
    <row r="1517" s="211" customFormat="1" x14ac:dyDescent="0.25"/>
    <row r="1518" s="211" customFormat="1" x14ac:dyDescent="0.25"/>
    <row r="1519" s="211" customFormat="1" x14ac:dyDescent="0.25"/>
    <row r="1520" s="211" customFormat="1" x14ac:dyDescent="0.25"/>
    <row r="1521" s="211" customFormat="1" x14ac:dyDescent="0.25"/>
    <row r="1522" s="211" customFormat="1" x14ac:dyDescent="0.25"/>
    <row r="1523" s="211" customFormat="1" x14ac:dyDescent="0.25"/>
    <row r="1524" s="211" customFormat="1" x14ac:dyDescent="0.25"/>
    <row r="1525" s="211" customFormat="1" x14ac:dyDescent="0.25"/>
    <row r="1526" s="211" customFormat="1" x14ac:dyDescent="0.25"/>
    <row r="1527" s="211" customFormat="1" x14ac:dyDescent="0.25"/>
    <row r="1528" s="211" customFormat="1" x14ac:dyDescent="0.25"/>
    <row r="1529" s="211" customFormat="1" x14ac:dyDescent="0.25"/>
    <row r="1530" s="211" customFormat="1" x14ac:dyDescent="0.25"/>
    <row r="1531" s="211" customFormat="1" x14ac:dyDescent="0.25"/>
    <row r="1532" s="211" customFormat="1" x14ac:dyDescent="0.25"/>
    <row r="1533" s="211" customFormat="1" x14ac:dyDescent="0.25"/>
    <row r="1534" s="211" customFormat="1" x14ac:dyDescent="0.25"/>
    <row r="1535" s="211" customFormat="1" x14ac:dyDescent="0.25"/>
    <row r="1536" s="211" customFormat="1" x14ac:dyDescent="0.25"/>
    <row r="1537" s="211" customFormat="1" x14ac:dyDescent="0.25"/>
    <row r="1538" s="211" customFormat="1" x14ac:dyDescent="0.25"/>
    <row r="1539" s="211" customFormat="1" x14ac:dyDescent="0.25"/>
    <row r="1540" s="211" customFormat="1" x14ac:dyDescent="0.25"/>
    <row r="1541" s="211" customFormat="1" x14ac:dyDescent="0.25"/>
    <row r="1542" s="211" customFormat="1" x14ac:dyDescent="0.25"/>
    <row r="1543" s="211" customFormat="1" x14ac:dyDescent="0.25"/>
    <row r="1544" s="211" customFormat="1" x14ac:dyDescent="0.25"/>
    <row r="1545" s="211" customFormat="1" x14ac:dyDescent="0.25"/>
    <row r="1546" s="211" customFormat="1" x14ac:dyDescent="0.25"/>
    <row r="1547" s="211" customFormat="1" x14ac:dyDescent="0.25"/>
    <row r="1548" s="211" customFormat="1" x14ac:dyDescent="0.25"/>
    <row r="1549" s="211" customFormat="1" x14ac:dyDescent="0.25"/>
    <row r="1550" s="211" customFormat="1" x14ac:dyDescent="0.25"/>
    <row r="1551" s="211" customFormat="1" x14ac:dyDescent="0.25"/>
    <row r="1552" s="211" customFormat="1" x14ac:dyDescent="0.25"/>
    <row r="1553" s="211" customFormat="1" x14ac:dyDescent="0.25"/>
    <row r="1554" s="211" customFormat="1" x14ac:dyDescent="0.25"/>
    <row r="1555" s="211" customFormat="1" x14ac:dyDescent="0.25"/>
    <row r="1556" s="211" customFormat="1" x14ac:dyDescent="0.25"/>
    <row r="1557" s="211" customFormat="1" x14ac:dyDescent="0.25"/>
    <row r="1558" s="211" customFormat="1" x14ac:dyDescent="0.25"/>
    <row r="1559" s="211" customFormat="1" x14ac:dyDescent="0.25"/>
    <row r="1560" s="211" customFormat="1" x14ac:dyDescent="0.25"/>
    <row r="1561" s="211" customFormat="1" x14ac:dyDescent="0.25"/>
    <row r="1562" s="211" customFormat="1" x14ac:dyDescent="0.25"/>
    <row r="1563" s="211" customFormat="1" x14ac:dyDescent="0.25"/>
    <row r="1564" s="211" customFormat="1" x14ac:dyDescent="0.25"/>
    <row r="1565" s="211" customFormat="1" x14ac:dyDescent="0.25"/>
    <row r="1566" s="211" customFormat="1" x14ac:dyDescent="0.25"/>
    <row r="1567" s="211" customFormat="1" x14ac:dyDescent="0.25"/>
    <row r="1568" s="211" customFormat="1" x14ac:dyDescent="0.25"/>
    <row r="1569" s="211" customFormat="1" x14ac:dyDescent="0.25"/>
    <row r="1570" s="211" customFormat="1" x14ac:dyDescent="0.25"/>
    <row r="1571" s="211" customFormat="1" x14ac:dyDescent="0.25"/>
    <row r="1572" s="211" customFormat="1" x14ac:dyDescent="0.25"/>
    <row r="1573" s="211" customFormat="1" x14ac:dyDescent="0.25"/>
    <row r="1574" s="211" customFormat="1" x14ac:dyDescent="0.25"/>
    <row r="1575" s="211" customFormat="1" x14ac:dyDescent="0.25"/>
    <row r="1576" s="211" customFormat="1" x14ac:dyDescent="0.25"/>
    <row r="1577" s="211" customFormat="1" x14ac:dyDescent="0.25"/>
    <row r="1578" s="211" customFormat="1" x14ac:dyDescent="0.25"/>
    <row r="1579" s="211" customFormat="1" x14ac:dyDescent="0.25"/>
    <row r="1580" s="211" customFormat="1" x14ac:dyDescent="0.25"/>
    <row r="1581" s="211" customFormat="1" x14ac:dyDescent="0.25"/>
    <row r="1582" s="211" customFormat="1" x14ac:dyDescent="0.25"/>
    <row r="1583" s="211" customFormat="1" x14ac:dyDescent="0.25"/>
    <row r="1584" s="211" customFormat="1" x14ac:dyDescent="0.25"/>
    <row r="1585" s="211" customFormat="1" x14ac:dyDescent="0.25"/>
    <row r="1586" s="211" customFormat="1" x14ac:dyDescent="0.25"/>
    <row r="1587" s="211" customFormat="1" x14ac:dyDescent="0.25"/>
    <row r="1588" s="211" customFormat="1" x14ac:dyDescent="0.25"/>
    <row r="1589" s="211" customFormat="1" x14ac:dyDescent="0.25"/>
    <row r="1590" s="211" customFormat="1" x14ac:dyDescent="0.25"/>
    <row r="1591" s="211" customFormat="1" x14ac:dyDescent="0.25"/>
    <row r="1592" s="211" customFormat="1" x14ac:dyDescent="0.25"/>
    <row r="1593" s="211" customFormat="1" x14ac:dyDescent="0.25"/>
    <row r="1594" s="211" customFormat="1" x14ac:dyDescent="0.25"/>
    <row r="1595" s="211" customFormat="1" x14ac:dyDescent="0.25"/>
    <row r="1596" s="211" customFormat="1" x14ac:dyDescent="0.25"/>
    <row r="1597" s="211" customFormat="1" x14ac:dyDescent="0.25"/>
    <row r="1598" s="211" customFormat="1" x14ac:dyDescent="0.25"/>
    <row r="1599" s="211" customFormat="1" x14ac:dyDescent="0.25"/>
    <row r="1600" s="211" customFormat="1" x14ac:dyDescent="0.25"/>
    <row r="1601" s="211" customFormat="1" x14ac:dyDescent="0.25"/>
    <row r="1602" s="211" customFormat="1" x14ac:dyDescent="0.25"/>
    <row r="1603" s="211" customFormat="1" x14ac:dyDescent="0.25"/>
    <row r="1604" s="211" customFormat="1" x14ac:dyDescent="0.25"/>
    <row r="1605" s="211" customFormat="1" x14ac:dyDescent="0.25"/>
    <row r="1606" s="211" customFormat="1" x14ac:dyDescent="0.25"/>
    <row r="1607" s="211" customFormat="1" x14ac:dyDescent="0.25"/>
    <row r="1608" s="211" customFormat="1" x14ac:dyDescent="0.25"/>
    <row r="1609" s="211" customFormat="1" x14ac:dyDescent="0.25"/>
    <row r="1610" s="211" customFormat="1" x14ac:dyDescent="0.25"/>
    <row r="1611" s="211" customFormat="1" x14ac:dyDescent="0.25"/>
    <row r="1612" s="211" customFormat="1" x14ac:dyDescent="0.25"/>
    <row r="1613" s="211" customFormat="1" x14ac:dyDescent="0.25"/>
    <row r="1614" s="211" customFormat="1" x14ac:dyDescent="0.25"/>
    <row r="1615" s="211" customFormat="1" x14ac:dyDescent="0.25"/>
    <row r="1616" s="211" customFormat="1" x14ac:dyDescent="0.25"/>
    <row r="1617" s="211" customFormat="1" x14ac:dyDescent="0.25"/>
    <row r="1618" s="211" customFormat="1" x14ac:dyDescent="0.25"/>
    <row r="1619" s="211" customFormat="1" x14ac:dyDescent="0.25"/>
    <row r="1620" s="211" customFormat="1" x14ac:dyDescent="0.25"/>
    <row r="1621" s="211" customFormat="1" x14ac:dyDescent="0.25"/>
    <row r="1622" s="211" customFormat="1" x14ac:dyDescent="0.25"/>
    <row r="1623" s="211" customFormat="1" x14ac:dyDescent="0.25"/>
    <row r="1624" s="211" customFormat="1" x14ac:dyDescent="0.25"/>
    <row r="1625" s="211" customFormat="1" x14ac:dyDescent="0.25"/>
    <row r="1626" s="211" customFormat="1" x14ac:dyDescent="0.25"/>
    <row r="1627" s="211" customFormat="1" x14ac:dyDescent="0.25"/>
    <row r="1628" s="211" customFormat="1" x14ac:dyDescent="0.25"/>
    <row r="1629" s="211" customFormat="1" x14ac:dyDescent="0.25"/>
    <row r="1630" s="211" customFormat="1" x14ac:dyDescent="0.25"/>
    <row r="1631" s="211" customFormat="1" x14ac:dyDescent="0.25"/>
    <row r="1632" s="211" customFormat="1" x14ac:dyDescent="0.25"/>
    <row r="1633" s="211" customFormat="1" x14ac:dyDescent="0.25"/>
    <row r="1634" s="211" customFormat="1" x14ac:dyDescent="0.25"/>
    <row r="1635" s="211" customFormat="1" x14ac:dyDescent="0.25"/>
    <row r="1636" s="211" customFormat="1" x14ac:dyDescent="0.25"/>
    <row r="1637" s="211" customFormat="1" x14ac:dyDescent="0.25"/>
    <row r="1638" s="211" customFormat="1" x14ac:dyDescent="0.25"/>
    <row r="1639" s="211" customFormat="1" x14ac:dyDescent="0.25"/>
    <row r="1640" s="211" customFormat="1" x14ac:dyDescent="0.25"/>
    <row r="1641" s="211" customFormat="1" x14ac:dyDescent="0.25"/>
    <row r="1642" s="211" customFormat="1" x14ac:dyDescent="0.25"/>
    <row r="1643" s="211" customFormat="1" x14ac:dyDescent="0.25"/>
    <row r="1644" s="211" customFormat="1" x14ac:dyDescent="0.25"/>
    <row r="1645" s="211" customFormat="1" x14ac:dyDescent="0.25"/>
    <row r="1646" s="211" customFormat="1" x14ac:dyDescent="0.25"/>
    <row r="1647" s="211" customFormat="1" x14ac:dyDescent="0.25"/>
    <row r="1648" s="211" customFormat="1" x14ac:dyDescent="0.25"/>
    <row r="1649" s="211" customFormat="1" x14ac:dyDescent="0.25"/>
    <row r="1650" s="211" customFormat="1" x14ac:dyDescent="0.25"/>
    <row r="1651" s="211" customFormat="1" x14ac:dyDescent="0.25"/>
    <row r="1652" s="211" customFormat="1" x14ac:dyDescent="0.25"/>
    <row r="1653" s="211" customFormat="1" x14ac:dyDescent="0.25"/>
    <row r="1654" s="211" customFormat="1" x14ac:dyDescent="0.25"/>
    <row r="1655" s="211" customFormat="1" x14ac:dyDescent="0.25"/>
    <row r="1656" s="211" customFormat="1" x14ac:dyDescent="0.25"/>
    <row r="1657" s="211" customFormat="1" x14ac:dyDescent="0.25"/>
    <row r="1658" s="211" customFormat="1" x14ac:dyDescent="0.25"/>
    <row r="1659" s="211" customFormat="1" x14ac:dyDescent="0.25"/>
    <row r="1660" s="211" customFormat="1" x14ac:dyDescent="0.25"/>
    <row r="1661" s="211" customFormat="1" x14ac:dyDescent="0.25"/>
    <row r="1662" s="211" customFormat="1" x14ac:dyDescent="0.25"/>
    <row r="1663" s="211" customFormat="1" x14ac:dyDescent="0.25"/>
    <row r="1664" s="211" customFormat="1" x14ac:dyDescent="0.25"/>
    <row r="1665" s="211" customFormat="1" x14ac:dyDescent="0.25"/>
    <row r="1666" s="211" customFormat="1" x14ac:dyDescent="0.25"/>
    <row r="1667" s="211" customFormat="1" x14ac:dyDescent="0.25"/>
    <row r="1668" s="211" customFormat="1" x14ac:dyDescent="0.25"/>
    <row r="1669" s="211" customFormat="1" x14ac:dyDescent="0.25"/>
    <row r="1670" s="211" customFormat="1" x14ac:dyDescent="0.25"/>
    <row r="1671" s="211" customFormat="1" x14ac:dyDescent="0.25"/>
    <row r="1672" s="211" customFormat="1" x14ac:dyDescent="0.25"/>
    <row r="1673" s="211" customFormat="1" x14ac:dyDescent="0.25"/>
    <row r="1674" s="211" customFormat="1" x14ac:dyDescent="0.25"/>
    <row r="1675" s="211" customFormat="1" x14ac:dyDescent="0.25"/>
    <row r="1676" s="211" customFormat="1" x14ac:dyDescent="0.25"/>
    <row r="1677" s="211" customFormat="1" x14ac:dyDescent="0.25"/>
    <row r="1678" s="211" customFormat="1" x14ac:dyDescent="0.25"/>
    <row r="1679" s="211" customFormat="1" x14ac:dyDescent="0.25"/>
    <row r="1680" s="211" customFormat="1" x14ac:dyDescent="0.25"/>
    <row r="1681" s="211" customFormat="1" x14ac:dyDescent="0.25"/>
    <row r="1682" s="211" customFormat="1" x14ac:dyDescent="0.25"/>
    <row r="1683" s="211" customFormat="1" x14ac:dyDescent="0.25"/>
    <row r="1684" s="211" customFormat="1" x14ac:dyDescent="0.25"/>
    <row r="1685" s="211" customFormat="1" x14ac:dyDescent="0.25"/>
    <row r="1686" s="211" customFormat="1" x14ac:dyDescent="0.25"/>
    <row r="1687" s="211" customFormat="1" x14ac:dyDescent="0.25"/>
    <row r="1688" s="211" customFormat="1" x14ac:dyDescent="0.25"/>
    <row r="1689" s="211" customFormat="1" x14ac:dyDescent="0.25"/>
    <row r="1690" s="211" customFormat="1" x14ac:dyDescent="0.25"/>
    <row r="1691" s="211" customFormat="1" x14ac:dyDescent="0.25"/>
    <row r="1692" s="211" customFormat="1" x14ac:dyDescent="0.25"/>
    <row r="1693" s="211" customFormat="1" x14ac:dyDescent="0.25"/>
    <row r="1694" s="211" customFormat="1" x14ac:dyDescent="0.25"/>
    <row r="1695" s="211" customFormat="1" x14ac:dyDescent="0.25"/>
    <row r="1696" s="211" customFormat="1" x14ac:dyDescent="0.25"/>
    <row r="1697" s="211" customFormat="1" x14ac:dyDescent="0.25"/>
    <row r="1698" s="211" customFormat="1" x14ac:dyDescent="0.25"/>
    <row r="1699" s="211" customFormat="1" x14ac:dyDescent="0.25"/>
    <row r="1700" s="211" customFormat="1" x14ac:dyDescent="0.25"/>
    <row r="1701" s="211" customFormat="1" x14ac:dyDescent="0.25"/>
    <row r="1702" s="211" customFormat="1" x14ac:dyDescent="0.25"/>
    <row r="1703" s="211" customFormat="1" x14ac:dyDescent="0.25"/>
    <row r="1704" s="211" customFormat="1" x14ac:dyDescent="0.25"/>
    <row r="1705" s="211" customFormat="1" x14ac:dyDescent="0.25"/>
    <row r="1706" s="211" customFormat="1" x14ac:dyDescent="0.25"/>
    <row r="1707" s="211" customFormat="1" x14ac:dyDescent="0.25"/>
    <row r="1708" s="211" customFormat="1" x14ac:dyDescent="0.25"/>
    <row r="1709" s="211" customFormat="1" x14ac:dyDescent="0.25"/>
    <row r="1710" s="211" customFormat="1" x14ac:dyDescent="0.25"/>
    <row r="1711" s="211" customFormat="1" x14ac:dyDescent="0.25"/>
    <row r="1712" s="211" customFormat="1" x14ac:dyDescent="0.25"/>
    <row r="1713" s="211" customFormat="1" x14ac:dyDescent="0.25"/>
    <row r="1714" s="211" customFormat="1" x14ac:dyDescent="0.25"/>
    <row r="1715" s="211" customFormat="1" x14ac:dyDescent="0.25"/>
    <row r="1716" s="211" customFormat="1" x14ac:dyDescent="0.25"/>
    <row r="1717" s="211" customFormat="1" x14ac:dyDescent="0.25"/>
    <row r="1718" s="211" customFormat="1" x14ac:dyDescent="0.25"/>
    <row r="1719" s="211" customFormat="1" x14ac:dyDescent="0.25"/>
    <row r="1720" s="211" customFormat="1" x14ac:dyDescent="0.25"/>
    <row r="1721" s="211" customFormat="1" x14ac:dyDescent="0.25"/>
    <row r="1722" s="211" customFormat="1" x14ac:dyDescent="0.25"/>
    <row r="1723" s="211" customFormat="1" x14ac:dyDescent="0.25"/>
    <row r="1724" s="211" customFormat="1" x14ac:dyDescent="0.25"/>
    <row r="1725" s="211" customFormat="1" x14ac:dyDescent="0.25"/>
    <row r="1726" s="211" customFormat="1" x14ac:dyDescent="0.25"/>
    <row r="1727" s="211" customFormat="1" x14ac:dyDescent="0.25"/>
    <row r="1728" s="211" customFormat="1" x14ac:dyDescent="0.25"/>
    <row r="1729" s="211" customFormat="1" x14ac:dyDescent="0.25"/>
    <row r="1730" s="211" customFormat="1" x14ac:dyDescent="0.25"/>
    <row r="1731" s="211" customFormat="1" x14ac:dyDescent="0.25"/>
    <row r="1732" s="211" customFormat="1" x14ac:dyDescent="0.25"/>
    <row r="1733" s="211" customFormat="1" x14ac:dyDescent="0.25"/>
    <row r="1734" s="211" customFormat="1" x14ac:dyDescent="0.25"/>
    <row r="1735" s="211" customFormat="1" x14ac:dyDescent="0.25"/>
    <row r="1736" s="211" customFormat="1" x14ac:dyDescent="0.25"/>
    <row r="1737" s="211" customFormat="1" x14ac:dyDescent="0.25"/>
    <row r="1738" s="211" customFormat="1" x14ac:dyDescent="0.25"/>
    <row r="1739" s="211" customFormat="1" x14ac:dyDescent="0.25"/>
    <row r="1740" s="211" customFormat="1" x14ac:dyDescent="0.25"/>
    <row r="1741" s="211" customFormat="1" x14ac:dyDescent="0.25"/>
    <row r="1742" s="211" customFormat="1" x14ac:dyDescent="0.25"/>
    <row r="1743" s="211" customFormat="1" x14ac:dyDescent="0.25"/>
    <row r="1744" s="211" customFormat="1" x14ac:dyDescent="0.25"/>
    <row r="1745" s="211" customFormat="1" x14ac:dyDescent="0.25"/>
    <row r="1746" s="211" customFormat="1" x14ac:dyDescent="0.25"/>
    <row r="1747" s="211" customFormat="1" x14ac:dyDescent="0.25"/>
    <row r="1748" s="211" customFormat="1" x14ac:dyDescent="0.25"/>
    <row r="1749" s="211" customFormat="1" x14ac:dyDescent="0.25"/>
    <row r="1750" s="211" customFormat="1" x14ac:dyDescent="0.25"/>
    <row r="1751" s="211" customFormat="1" x14ac:dyDescent="0.25"/>
    <row r="1752" s="211" customFormat="1" x14ac:dyDescent="0.25"/>
    <row r="1753" s="211" customFormat="1" x14ac:dyDescent="0.25"/>
    <row r="1754" s="211" customFormat="1" x14ac:dyDescent="0.25"/>
    <row r="1755" s="211" customFormat="1" x14ac:dyDescent="0.25"/>
    <row r="1756" s="211" customFormat="1" x14ac:dyDescent="0.25"/>
    <row r="1757" s="211" customFormat="1" x14ac:dyDescent="0.25"/>
    <row r="1758" s="211" customFormat="1" x14ac:dyDescent="0.25"/>
    <row r="1759" s="211" customFormat="1" x14ac:dyDescent="0.25"/>
    <row r="1760" s="211" customFormat="1" x14ac:dyDescent="0.25"/>
    <row r="1761" s="211" customFormat="1" x14ac:dyDescent="0.25"/>
    <row r="1762" s="211" customFormat="1" x14ac:dyDescent="0.25"/>
    <row r="1763" s="211" customFormat="1" x14ac:dyDescent="0.25"/>
    <row r="1764" s="211" customFormat="1" x14ac:dyDescent="0.25"/>
    <row r="1765" s="211" customFormat="1" x14ac:dyDescent="0.25"/>
    <row r="1766" s="211" customFormat="1" x14ac:dyDescent="0.25"/>
    <row r="1767" s="211" customFormat="1" x14ac:dyDescent="0.25"/>
    <row r="1768" s="211" customFormat="1" x14ac:dyDescent="0.25"/>
    <row r="1769" s="211" customFormat="1" x14ac:dyDescent="0.25"/>
    <row r="1770" s="211" customFormat="1" x14ac:dyDescent="0.25"/>
    <row r="1771" s="211" customFormat="1" x14ac:dyDescent="0.25"/>
    <row r="1772" s="211" customFormat="1" x14ac:dyDescent="0.25"/>
    <row r="1773" s="211" customFormat="1" x14ac:dyDescent="0.25"/>
    <row r="1774" s="211" customFormat="1" x14ac:dyDescent="0.25"/>
    <row r="1775" s="211" customFormat="1" x14ac:dyDescent="0.25"/>
    <row r="1776" s="211" customFormat="1" x14ac:dyDescent="0.25"/>
    <row r="1777" s="211" customFormat="1" x14ac:dyDescent="0.25"/>
    <row r="1778" s="211" customFormat="1" x14ac:dyDescent="0.25"/>
    <row r="1779" s="211" customFormat="1" x14ac:dyDescent="0.25"/>
    <row r="1780" s="211" customFormat="1" x14ac:dyDescent="0.25"/>
    <row r="1781" s="211" customFormat="1" x14ac:dyDescent="0.25"/>
    <row r="1782" s="211" customFormat="1" x14ac:dyDescent="0.25"/>
    <row r="1783" s="211" customFormat="1" x14ac:dyDescent="0.25"/>
    <row r="1784" s="211" customFormat="1" x14ac:dyDescent="0.25"/>
    <row r="1785" s="211" customFormat="1" x14ac:dyDescent="0.25"/>
    <row r="1786" s="211" customFormat="1" x14ac:dyDescent="0.25"/>
    <row r="1787" s="211" customFormat="1" x14ac:dyDescent="0.25"/>
    <row r="1788" s="211" customFormat="1" x14ac:dyDescent="0.25"/>
    <row r="1789" s="211" customFormat="1" x14ac:dyDescent="0.25"/>
    <row r="1790" s="211" customFormat="1" x14ac:dyDescent="0.25"/>
    <row r="1791" s="211" customFormat="1" x14ac:dyDescent="0.25"/>
    <row r="1792" s="211" customFormat="1" x14ac:dyDescent="0.25"/>
    <row r="1793" s="211" customFormat="1" x14ac:dyDescent="0.25"/>
    <row r="1794" s="211" customFormat="1" x14ac:dyDescent="0.25"/>
    <row r="1795" s="211" customFormat="1" x14ac:dyDescent="0.25"/>
    <row r="1796" s="211" customFormat="1" x14ac:dyDescent="0.25"/>
    <row r="1797" s="211" customFormat="1" x14ac:dyDescent="0.25"/>
    <row r="1798" s="211" customFormat="1" x14ac:dyDescent="0.25"/>
    <row r="1799" s="211" customFormat="1" x14ac:dyDescent="0.25"/>
    <row r="1800" s="211" customFormat="1" x14ac:dyDescent="0.25"/>
    <row r="1801" s="211" customFormat="1" x14ac:dyDescent="0.25"/>
    <row r="1802" s="211" customFormat="1" x14ac:dyDescent="0.25"/>
    <row r="1803" s="211" customFormat="1" x14ac:dyDescent="0.25"/>
    <row r="1804" s="211" customFormat="1" x14ac:dyDescent="0.25"/>
    <row r="1805" s="211" customFormat="1" x14ac:dyDescent="0.25"/>
    <row r="1806" s="211" customFormat="1" x14ac:dyDescent="0.25"/>
    <row r="1807" s="211" customFormat="1" x14ac:dyDescent="0.25"/>
    <row r="1808" s="211" customFormat="1" x14ac:dyDescent="0.25"/>
    <row r="1809" s="211" customFormat="1" x14ac:dyDescent="0.25"/>
    <row r="1810" s="211" customFormat="1" x14ac:dyDescent="0.25"/>
    <row r="1811" s="211" customFormat="1" x14ac:dyDescent="0.25"/>
    <row r="1812" s="211" customFormat="1" x14ac:dyDescent="0.25"/>
    <row r="1813" s="211" customFormat="1" x14ac:dyDescent="0.25"/>
    <row r="1814" s="211" customFormat="1" x14ac:dyDescent="0.25"/>
    <row r="1815" s="211" customFormat="1" x14ac:dyDescent="0.25"/>
    <row r="1816" s="211" customFormat="1" x14ac:dyDescent="0.25"/>
    <row r="1817" s="211" customFormat="1" x14ac:dyDescent="0.25"/>
    <row r="1818" s="211" customFormat="1" x14ac:dyDescent="0.25"/>
    <row r="1819" s="211" customFormat="1" x14ac:dyDescent="0.25"/>
    <row r="1820" s="211" customFormat="1" x14ac:dyDescent="0.25"/>
    <row r="1821" s="211" customFormat="1" x14ac:dyDescent="0.25"/>
    <row r="1822" s="211" customFormat="1" x14ac:dyDescent="0.25"/>
    <row r="1823" s="211" customFormat="1" x14ac:dyDescent="0.25"/>
    <row r="1824" s="211" customFormat="1" x14ac:dyDescent="0.25"/>
    <row r="1825" s="211" customFormat="1" x14ac:dyDescent="0.25"/>
    <row r="1826" s="211" customFormat="1" x14ac:dyDescent="0.25"/>
    <row r="1827" s="211" customFormat="1" x14ac:dyDescent="0.25"/>
    <row r="1828" s="211" customFormat="1" x14ac:dyDescent="0.25"/>
    <row r="1829" s="211" customFormat="1" x14ac:dyDescent="0.25"/>
    <row r="1830" s="211" customFormat="1" x14ac:dyDescent="0.25"/>
    <row r="1831" s="211" customFormat="1" x14ac:dyDescent="0.25"/>
    <row r="1832" s="211" customFormat="1" x14ac:dyDescent="0.25"/>
    <row r="1833" s="211" customFormat="1" x14ac:dyDescent="0.25"/>
    <row r="1834" s="211" customFormat="1" x14ac:dyDescent="0.25"/>
    <row r="1835" s="211" customFormat="1" x14ac:dyDescent="0.25"/>
    <row r="1836" s="211" customFormat="1" x14ac:dyDescent="0.25"/>
    <row r="1837" s="211" customFormat="1" x14ac:dyDescent="0.25"/>
    <row r="1838" s="211" customFormat="1" x14ac:dyDescent="0.25"/>
    <row r="1839" s="211" customFormat="1" x14ac:dyDescent="0.25"/>
    <row r="1840" s="211" customFormat="1" x14ac:dyDescent="0.25"/>
    <row r="1841" s="211" customFormat="1" x14ac:dyDescent="0.25"/>
    <row r="1842" s="211" customFormat="1" x14ac:dyDescent="0.25"/>
    <row r="1843" s="211" customFormat="1" x14ac:dyDescent="0.25"/>
    <row r="1844" s="211" customFormat="1" x14ac:dyDescent="0.25"/>
    <row r="1845" s="211" customFormat="1" x14ac:dyDescent="0.25"/>
    <row r="1846" s="211" customFormat="1" x14ac:dyDescent="0.25"/>
    <row r="1847" s="211" customFormat="1" x14ac:dyDescent="0.25"/>
    <row r="1848" s="211" customFormat="1" x14ac:dyDescent="0.25"/>
    <row r="1849" s="211" customFormat="1" x14ac:dyDescent="0.25"/>
    <row r="1850" s="211" customFormat="1" x14ac:dyDescent="0.25"/>
    <row r="1851" s="211" customFormat="1" x14ac:dyDescent="0.25"/>
    <row r="1852" s="211" customFormat="1" x14ac:dyDescent="0.25"/>
    <row r="1853" s="211" customFormat="1" x14ac:dyDescent="0.25"/>
    <row r="1854" s="211" customFormat="1" x14ac:dyDescent="0.25"/>
    <row r="1855" s="211" customFormat="1" x14ac:dyDescent="0.25"/>
    <row r="1856" s="211" customFormat="1" x14ac:dyDescent="0.25"/>
    <row r="1857" s="211" customFormat="1" x14ac:dyDescent="0.25"/>
    <row r="1858" s="211" customFormat="1" x14ac:dyDescent="0.25"/>
    <row r="1859" s="211" customFormat="1" x14ac:dyDescent="0.25"/>
    <row r="1860" s="211" customFormat="1" x14ac:dyDescent="0.25"/>
    <row r="1861" s="211" customFormat="1" x14ac:dyDescent="0.25"/>
    <row r="1862" s="211" customFormat="1" x14ac:dyDescent="0.25"/>
    <row r="1863" s="211" customFormat="1" x14ac:dyDescent="0.25"/>
    <row r="1864" s="211" customFormat="1" x14ac:dyDescent="0.25"/>
    <row r="1865" s="211" customFormat="1" x14ac:dyDescent="0.25"/>
    <row r="1866" s="211" customFormat="1" x14ac:dyDescent="0.25"/>
    <row r="1867" s="211" customFormat="1" x14ac:dyDescent="0.25"/>
    <row r="1868" s="211" customFormat="1" x14ac:dyDescent="0.25"/>
    <row r="1869" s="211" customFormat="1" x14ac:dyDescent="0.25"/>
    <row r="1870" s="211" customFormat="1" x14ac:dyDescent="0.25"/>
    <row r="1871" s="211" customFormat="1" x14ac:dyDescent="0.25"/>
    <row r="1872" s="211" customFormat="1" x14ac:dyDescent="0.25"/>
    <row r="1873" s="211" customFormat="1" x14ac:dyDescent="0.25"/>
    <row r="1874" s="211" customFormat="1" x14ac:dyDescent="0.25"/>
    <row r="1875" s="211" customFormat="1" x14ac:dyDescent="0.25"/>
    <row r="1876" s="211" customFormat="1" x14ac:dyDescent="0.25"/>
    <row r="1877" s="211" customFormat="1" x14ac:dyDescent="0.25"/>
    <row r="1878" s="211" customFormat="1" x14ac:dyDescent="0.25"/>
    <row r="1879" s="211" customFormat="1" x14ac:dyDescent="0.25"/>
    <row r="1880" s="211" customFormat="1" x14ac:dyDescent="0.25"/>
    <row r="1881" s="211" customFormat="1" x14ac:dyDescent="0.25"/>
    <row r="1882" s="211" customFormat="1" x14ac:dyDescent="0.25"/>
    <row r="1883" s="211" customFormat="1" x14ac:dyDescent="0.25"/>
    <row r="1884" s="211" customFormat="1" x14ac:dyDescent="0.25"/>
    <row r="1885" s="211" customFormat="1" x14ac:dyDescent="0.25"/>
    <row r="1886" s="211" customFormat="1" x14ac:dyDescent="0.25"/>
    <row r="1887" s="211" customFormat="1" x14ac:dyDescent="0.25"/>
    <row r="1888" s="211" customFormat="1" x14ac:dyDescent="0.25"/>
    <row r="1889" s="211" customFormat="1" x14ac:dyDescent="0.25"/>
    <row r="1890" s="211" customFormat="1" x14ac:dyDescent="0.25"/>
    <row r="1891" s="211" customFormat="1" x14ac:dyDescent="0.25"/>
    <row r="1892" s="211" customFormat="1" x14ac:dyDescent="0.25"/>
    <row r="1893" s="211" customFormat="1" x14ac:dyDescent="0.25"/>
    <row r="1894" s="211" customFormat="1" x14ac:dyDescent="0.25"/>
    <row r="1895" s="211" customFormat="1" x14ac:dyDescent="0.25"/>
    <row r="1896" s="211" customFormat="1" x14ac:dyDescent="0.25"/>
    <row r="1897" s="211" customFormat="1" x14ac:dyDescent="0.25"/>
    <row r="1898" s="211" customFormat="1" x14ac:dyDescent="0.25"/>
    <row r="1899" s="211" customFormat="1" x14ac:dyDescent="0.25"/>
    <row r="1900" s="211" customFormat="1" x14ac:dyDescent="0.25"/>
    <row r="1901" s="211" customFormat="1" x14ac:dyDescent="0.25"/>
    <row r="1902" s="211" customFormat="1" x14ac:dyDescent="0.25"/>
    <row r="1903" s="211" customFormat="1" x14ac:dyDescent="0.25"/>
    <row r="1904" s="211" customFormat="1" x14ac:dyDescent="0.25"/>
    <row r="1905" s="211" customFormat="1" x14ac:dyDescent="0.25"/>
    <row r="1906" s="211" customFormat="1" x14ac:dyDescent="0.25"/>
    <row r="1907" s="211" customFormat="1" x14ac:dyDescent="0.25"/>
    <row r="1908" s="211" customFormat="1" x14ac:dyDescent="0.25"/>
    <row r="1909" s="211" customFormat="1" x14ac:dyDescent="0.25"/>
    <row r="1910" s="211" customFormat="1" x14ac:dyDescent="0.25"/>
    <row r="1911" s="211" customFormat="1" x14ac:dyDescent="0.25"/>
    <row r="1912" s="211" customFormat="1" x14ac:dyDescent="0.25"/>
    <row r="1913" s="211" customFormat="1" x14ac:dyDescent="0.25"/>
    <row r="1914" s="211" customFormat="1" x14ac:dyDescent="0.25"/>
    <row r="1915" s="211" customFormat="1" x14ac:dyDescent="0.25"/>
    <row r="1916" s="211" customFormat="1" x14ac:dyDescent="0.25"/>
    <row r="1917" s="211" customFormat="1" x14ac:dyDescent="0.25"/>
    <row r="1918" s="211" customFormat="1" x14ac:dyDescent="0.25"/>
    <row r="1919" s="211" customFormat="1" x14ac:dyDescent="0.25"/>
    <row r="1920" s="211" customFormat="1" x14ac:dyDescent="0.25"/>
    <row r="1921" s="211" customFormat="1" x14ac:dyDescent="0.25"/>
    <row r="1922" s="211" customFormat="1" x14ac:dyDescent="0.25"/>
    <row r="1923" s="211" customFormat="1" x14ac:dyDescent="0.25"/>
    <row r="1924" s="211" customFormat="1" x14ac:dyDescent="0.25"/>
    <row r="1925" s="211" customFormat="1" x14ac:dyDescent="0.25"/>
    <row r="1926" s="211" customFormat="1" x14ac:dyDescent="0.25"/>
    <row r="1927" s="211" customFormat="1" x14ac:dyDescent="0.25"/>
    <row r="1928" s="211" customFormat="1" x14ac:dyDescent="0.25"/>
    <row r="1929" s="211" customFormat="1" x14ac:dyDescent="0.25"/>
    <row r="1930" s="211" customFormat="1" x14ac:dyDescent="0.25"/>
    <row r="1931" s="211" customFormat="1" x14ac:dyDescent="0.25"/>
    <row r="1932" s="211" customFormat="1" x14ac:dyDescent="0.25"/>
    <row r="1933" s="211" customFormat="1" x14ac:dyDescent="0.25"/>
    <row r="1934" s="211" customFormat="1" x14ac:dyDescent="0.25"/>
    <row r="1935" s="211" customFormat="1" x14ac:dyDescent="0.25"/>
    <row r="1936" s="211" customFormat="1" x14ac:dyDescent="0.25"/>
    <row r="1937" s="211" customFormat="1" x14ac:dyDescent="0.25"/>
    <row r="1938" s="211" customFormat="1" x14ac:dyDescent="0.25"/>
    <row r="1939" s="211" customFormat="1" x14ac:dyDescent="0.25"/>
    <row r="1940" s="211" customFormat="1" x14ac:dyDescent="0.25"/>
    <row r="1941" s="211" customFormat="1" x14ac:dyDescent="0.25"/>
    <row r="1942" s="211" customFormat="1" x14ac:dyDescent="0.25"/>
    <row r="1943" s="211" customFormat="1" x14ac:dyDescent="0.25"/>
    <row r="1944" s="211" customFormat="1" x14ac:dyDescent="0.25"/>
    <row r="1945" s="211" customFormat="1" x14ac:dyDescent="0.25"/>
    <row r="1946" s="211" customFormat="1" x14ac:dyDescent="0.25"/>
    <row r="1947" s="211" customFormat="1" x14ac:dyDescent="0.25"/>
    <row r="1948" s="211" customFormat="1" x14ac:dyDescent="0.25"/>
    <row r="1949" s="211" customFormat="1" x14ac:dyDescent="0.25"/>
    <row r="1950" s="211" customFormat="1" x14ac:dyDescent="0.25"/>
    <row r="1951" s="211" customFormat="1" x14ac:dyDescent="0.25"/>
    <row r="1952" s="211" customFormat="1" x14ac:dyDescent="0.25"/>
    <row r="1953" s="211" customFormat="1" x14ac:dyDescent="0.25"/>
    <row r="1954" s="211" customFormat="1" x14ac:dyDescent="0.25"/>
    <row r="1955" s="211" customFormat="1" x14ac:dyDescent="0.25"/>
    <row r="1956" s="211" customFormat="1" x14ac:dyDescent="0.25"/>
    <row r="1957" s="211" customFormat="1" x14ac:dyDescent="0.25"/>
    <row r="1958" s="211" customFormat="1" x14ac:dyDescent="0.25"/>
    <row r="1959" s="211" customFormat="1" x14ac:dyDescent="0.25"/>
    <row r="1960" s="211" customFormat="1" x14ac:dyDescent="0.25"/>
    <row r="1961" s="211" customFormat="1" x14ac:dyDescent="0.25"/>
    <row r="1962" s="211" customFormat="1" x14ac:dyDescent="0.25"/>
    <row r="1963" s="211" customFormat="1" x14ac:dyDescent="0.25"/>
    <row r="1964" s="211" customFormat="1" x14ac:dyDescent="0.25"/>
    <row r="1965" s="211" customFormat="1" x14ac:dyDescent="0.25"/>
    <row r="1966" s="211" customFormat="1" x14ac:dyDescent="0.25"/>
    <row r="1967" s="211" customFormat="1" x14ac:dyDescent="0.25"/>
    <row r="1968" s="211" customFormat="1" x14ac:dyDescent="0.25"/>
    <row r="1969" s="211" customFormat="1" x14ac:dyDescent="0.25"/>
    <row r="1970" s="211" customFormat="1" x14ac:dyDescent="0.25"/>
    <row r="1971" s="211" customFormat="1" x14ac:dyDescent="0.25"/>
    <row r="1972" s="211" customFormat="1" x14ac:dyDescent="0.25"/>
    <row r="1973" s="211" customFormat="1" x14ac:dyDescent="0.25"/>
    <row r="1974" s="211" customFormat="1" x14ac:dyDescent="0.25"/>
    <row r="1975" s="211" customFormat="1" x14ac:dyDescent="0.25"/>
    <row r="1976" s="211" customFormat="1" x14ac:dyDescent="0.25"/>
    <row r="1977" s="211" customFormat="1" x14ac:dyDescent="0.25"/>
    <row r="1978" s="211" customFormat="1" x14ac:dyDescent="0.25"/>
    <row r="1979" s="211" customFormat="1" x14ac:dyDescent="0.25"/>
    <row r="1980" s="211" customFormat="1" x14ac:dyDescent="0.25"/>
    <row r="1981" s="211" customFormat="1" x14ac:dyDescent="0.25"/>
    <row r="1982" s="211" customFormat="1" x14ac:dyDescent="0.25"/>
    <row r="1983" s="211" customFormat="1" x14ac:dyDescent="0.25"/>
    <row r="1984" s="211" customFormat="1" x14ac:dyDescent="0.25"/>
    <row r="1985" s="211" customFormat="1" x14ac:dyDescent="0.25"/>
    <row r="1986" s="211" customFormat="1" x14ac:dyDescent="0.25"/>
    <row r="1987" s="211" customFormat="1" x14ac:dyDescent="0.25"/>
    <row r="1988" s="211" customFormat="1" x14ac:dyDescent="0.25"/>
    <row r="1989" s="211" customFormat="1" x14ac:dyDescent="0.25"/>
    <row r="1990" s="211" customFormat="1" x14ac:dyDescent="0.25"/>
    <row r="1991" s="211" customFormat="1" x14ac:dyDescent="0.25"/>
    <row r="1992" s="211" customFormat="1" x14ac:dyDescent="0.25"/>
    <row r="1993" s="211" customFormat="1" x14ac:dyDescent="0.25"/>
    <row r="1994" s="211" customFormat="1" x14ac:dyDescent="0.25"/>
    <row r="1995" s="211" customFormat="1" x14ac:dyDescent="0.25"/>
    <row r="1996" s="211" customFormat="1" x14ac:dyDescent="0.25"/>
    <row r="1997" s="211" customFormat="1" x14ac:dyDescent="0.25"/>
    <row r="1998" s="211" customFormat="1" x14ac:dyDescent="0.25"/>
    <row r="1999" s="211" customFormat="1" x14ac:dyDescent="0.25"/>
    <row r="2000" s="211" customFormat="1" x14ac:dyDescent="0.25"/>
    <row r="2001" s="211" customFormat="1" x14ac:dyDescent="0.25"/>
    <row r="2002" s="211" customFormat="1" x14ac:dyDescent="0.25"/>
    <row r="2003" s="211" customFormat="1" x14ac:dyDescent="0.25"/>
    <row r="2004" s="211" customFormat="1" x14ac:dyDescent="0.25"/>
    <row r="2005" s="211" customFormat="1" x14ac:dyDescent="0.25"/>
    <row r="2006" s="211" customFormat="1" x14ac:dyDescent="0.25"/>
    <row r="2007" s="211" customFormat="1" x14ac:dyDescent="0.25"/>
    <row r="2008" s="211" customFormat="1" x14ac:dyDescent="0.25"/>
    <row r="2009" s="211" customFormat="1" x14ac:dyDescent="0.25"/>
    <row r="2010" s="211" customFormat="1" x14ac:dyDescent="0.25"/>
    <row r="2011" s="211" customFormat="1" x14ac:dyDescent="0.25"/>
    <row r="2012" s="211" customFormat="1" x14ac:dyDescent="0.25"/>
    <row r="2013" s="211" customFormat="1" x14ac:dyDescent="0.25"/>
    <row r="2014" s="211" customFormat="1" x14ac:dyDescent="0.25"/>
    <row r="2015" s="211" customFormat="1" x14ac:dyDescent="0.25"/>
    <row r="2016" s="211" customFormat="1" x14ac:dyDescent="0.25"/>
    <row r="2017" s="211" customFormat="1" x14ac:dyDescent="0.25"/>
    <row r="2018" s="211" customFormat="1" x14ac:dyDescent="0.25"/>
    <row r="2019" s="211" customFormat="1" x14ac:dyDescent="0.25"/>
    <row r="2020" s="211" customFormat="1" x14ac:dyDescent="0.25"/>
    <row r="2021" s="211" customFormat="1" x14ac:dyDescent="0.25"/>
    <row r="2022" s="211" customFormat="1" x14ac:dyDescent="0.25"/>
    <row r="2023" s="211" customFormat="1" x14ac:dyDescent="0.25"/>
    <row r="2024" s="211" customFormat="1" x14ac:dyDescent="0.25"/>
    <row r="2025" s="211" customFormat="1" x14ac:dyDescent="0.25"/>
    <row r="2026" s="211" customFormat="1" x14ac:dyDescent="0.25"/>
    <row r="2027" s="211" customFormat="1" x14ac:dyDescent="0.25"/>
    <row r="2028" s="211" customFormat="1" x14ac:dyDescent="0.25"/>
    <row r="2029" s="211" customFormat="1" x14ac:dyDescent="0.25"/>
    <row r="2030" s="211" customFormat="1" x14ac:dyDescent="0.25"/>
    <row r="2031" s="211" customFormat="1" x14ac:dyDescent="0.25"/>
    <row r="2032" s="211" customFormat="1" x14ac:dyDescent="0.25"/>
    <row r="2033" s="211" customFormat="1" x14ac:dyDescent="0.25"/>
    <row r="2034" s="211" customFormat="1" x14ac:dyDescent="0.25"/>
    <row r="2035" s="211" customFormat="1" x14ac:dyDescent="0.25"/>
    <row r="2036" s="211" customFormat="1" x14ac:dyDescent="0.25"/>
    <row r="2037" s="211" customFormat="1" x14ac:dyDescent="0.25"/>
    <row r="2038" s="211" customFormat="1" x14ac:dyDescent="0.25"/>
    <row r="2039" s="211" customFormat="1" x14ac:dyDescent="0.25"/>
    <row r="2040" s="211" customFormat="1" x14ac:dyDescent="0.25"/>
    <row r="2041" s="211" customFormat="1" x14ac:dyDescent="0.25"/>
    <row r="2042" s="211" customFormat="1" x14ac:dyDescent="0.25"/>
    <row r="2043" s="211" customFormat="1" x14ac:dyDescent="0.25"/>
    <row r="2044" s="211" customFormat="1" x14ac:dyDescent="0.25"/>
    <row r="2045" s="211" customFormat="1" x14ac:dyDescent="0.25"/>
    <row r="2046" s="211" customFormat="1" x14ac:dyDescent="0.25"/>
    <row r="2047" s="211" customFormat="1" x14ac:dyDescent="0.25"/>
    <row r="2048" s="211" customFormat="1" x14ac:dyDescent="0.25"/>
    <row r="2049" s="211" customFormat="1" x14ac:dyDescent="0.25"/>
    <row r="2050" s="211" customFormat="1" x14ac:dyDescent="0.25"/>
    <row r="2051" s="211" customFormat="1" x14ac:dyDescent="0.25"/>
    <row r="2052" s="211" customFormat="1" x14ac:dyDescent="0.25"/>
    <row r="2053" s="211" customFormat="1" x14ac:dyDescent="0.25"/>
    <row r="2054" s="211" customFormat="1" x14ac:dyDescent="0.25"/>
    <row r="2055" s="211" customFormat="1" x14ac:dyDescent="0.25"/>
    <row r="2056" s="211" customFormat="1" x14ac:dyDescent="0.25"/>
    <row r="2057" s="211" customFormat="1" x14ac:dyDescent="0.25"/>
    <row r="2058" s="211" customFormat="1" x14ac:dyDescent="0.25"/>
    <row r="2059" s="211" customFormat="1" x14ac:dyDescent="0.25"/>
    <row r="2060" s="211" customFormat="1" x14ac:dyDescent="0.25"/>
    <row r="2061" s="211" customFormat="1" x14ac:dyDescent="0.25"/>
    <row r="2062" s="211" customFormat="1" x14ac:dyDescent="0.25"/>
    <row r="2063" s="211" customFormat="1" x14ac:dyDescent="0.25"/>
    <row r="2064" s="211" customFormat="1" x14ac:dyDescent="0.25"/>
    <row r="2065" s="211" customFormat="1" x14ac:dyDescent="0.25"/>
    <row r="2066" s="211" customFormat="1" x14ac:dyDescent="0.25"/>
    <row r="2067" s="211" customFormat="1" x14ac:dyDescent="0.25"/>
    <row r="2068" s="211" customFormat="1" x14ac:dyDescent="0.25"/>
    <row r="2069" s="211" customFormat="1" x14ac:dyDescent="0.25"/>
    <row r="2070" s="211" customFormat="1" x14ac:dyDescent="0.25"/>
    <row r="2071" s="211" customFormat="1" x14ac:dyDescent="0.25"/>
    <row r="2072" s="211" customFormat="1" x14ac:dyDescent="0.25"/>
    <row r="2073" s="211" customFormat="1" x14ac:dyDescent="0.25"/>
    <row r="2074" s="211" customFormat="1" x14ac:dyDescent="0.25"/>
    <row r="2075" s="211" customFormat="1" x14ac:dyDescent="0.25"/>
    <row r="2076" s="211" customFormat="1" x14ac:dyDescent="0.25"/>
    <row r="2077" s="211" customFormat="1" x14ac:dyDescent="0.25"/>
    <row r="2078" s="211" customFormat="1" x14ac:dyDescent="0.25"/>
    <row r="2079" s="211" customFormat="1" x14ac:dyDescent="0.25"/>
    <row r="2080" s="211" customFormat="1" x14ac:dyDescent="0.25"/>
    <row r="2081" s="211" customFormat="1" x14ac:dyDescent="0.25"/>
    <row r="2082" s="211" customFormat="1" x14ac:dyDescent="0.25"/>
    <row r="2083" s="211" customFormat="1" x14ac:dyDescent="0.25"/>
    <row r="2084" s="211" customFormat="1" x14ac:dyDescent="0.25"/>
    <row r="2085" s="211" customFormat="1" x14ac:dyDescent="0.25"/>
    <row r="2086" s="211" customFormat="1" x14ac:dyDescent="0.25"/>
    <row r="2087" s="211" customFormat="1" x14ac:dyDescent="0.25"/>
    <row r="2088" s="211" customFormat="1" x14ac:dyDescent="0.25"/>
    <row r="2089" s="211" customFormat="1" x14ac:dyDescent="0.25"/>
    <row r="2090" s="211" customFormat="1" x14ac:dyDescent="0.25"/>
    <row r="2091" s="211" customFormat="1" x14ac:dyDescent="0.25"/>
    <row r="2092" s="211" customFormat="1" x14ac:dyDescent="0.25"/>
    <row r="2093" s="211" customFormat="1" x14ac:dyDescent="0.25"/>
    <row r="2094" s="211" customFormat="1" x14ac:dyDescent="0.25"/>
    <row r="2095" s="211" customFormat="1" x14ac:dyDescent="0.25"/>
    <row r="2096" s="211" customFormat="1" x14ac:dyDescent="0.25"/>
    <row r="2097" s="211" customFormat="1" x14ac:dyDescent="0.25"/>
    <row r="2098" s="211" customFormat="1" x14ac:dyDescent="0.25"/>
    <row r="2099" s="211" customFormat="1" x14ac:dyDescent="0.25"/>
    <row r="2100" s="211" customFormat="1" x14ac:dyDescent="0.25"/>
    <row r="2101" s="211" customFormat="1" x14ac:dyDescent="0.25"/>
    <row r="2102" s="211" customFormat="1" x14ac:dyDescent="0.25"/>
    <row r="2103" s="211" customFormat="1" x14ac:dyDescent="0.25"/>
    <row r="2104" s="211" customFormat="1" x14ac:dyDescent="0.25"/>
    <row r="2105" s="211" customFormat="1" x14ac:dyDescent="0.25"/>
    <row r="2106" s="211" customFormat="1" x14ac:dyDescent="0.25"/>
    <row r="2107" s="211" customFormat="1" x14ac:dyDescent="0.25"/>
    <row r="2108" s="211" customFormat="1" x14ac:dyDescent="0.25"/>
    <row r="2109" s="211" customFormat="1" x14ac:dyDescent="0.25"/>
    <row r="2110" s="211" customFormat="1" x14ac:dyDescent="0.25"/>
    <row r="2111" s="211" customFormat="1" x14ac:dyDescent="0.25"/>
    <row r="2112" s="211" customFormat="1" x14ac:dyDescent="0.25"/>
    <row r="2113" s="211" customFormat="1" x14ac:dyDescent="0.25"/>
    <row r="2114" s="211" customFormat="1" x14ac:dyDescent="0.25"/>
    <row r="2115" s="211" customFormat="1" x14ac:dyDescent="0.25"/>
    <row r="2116" s="211" customFormat="1" x14ac:dyDescent="0.25"/>
    <row r="2117" s="211" customFormat="1" x14ac:dyDescent="0.25"/>
    <row r="2118" s="211" customFormat="1" x14ac:dyDescent="0.25"/>
    <row r="2119" s="211" customFormat="1" x14ac:dyDescent="0.25"/>
    <row r="2120" s="211" customFormat="1" x14ac:dyDescent="0.25"/>
    <row r="2121" s="211" customFormat="1" x14ac:dyDescent="0.25"/>
    <row r="2122" s="211" customFormat="1" x14ac:dyDescent="0.25"/>
    <row r="2123" s="211" customFormat="1" x14ac:dyDescent="0.25"/>
    <row r="2124" s="211" customFormat="1" x14ac:dyDescent="0.25"/>
    <row r="2125" s="211" customFormat="1" x14ac:dyDescent="0.25"/>
    <row r="2126" s="211" customFormat="1" x14ac:dyDescent="0.25"/>
    <row r="2127" s="211" customFormat="1" x14ac:dyDescent="0.25"/>
    <row r="2128" s="211" customFormat="1" x14ac:dyDescent="0.25"/>
    <row r="2129" s="211" customFormat="1" x14ac:dyDescent="0.25"/>
    <row r="2130" s="211" customFormat="1" x14ac:dyDescent="0.25"/>
    <row r="2131" s="211" customFormat="1" x14ac:dyDescent="0.25"/>
    <row r="2132" s="211" customFormat="1" x14ac:dyDescent="0.25"/>
    <row r="2133" s="211" customFormat="1" x14ac:dyDescent="0.25"/>
    <row r="2134" s="211" customFormat="1" x14ac:dyDescent="0.25"/>
    <row r="2135" s="211" customFormat="1" x14ac:dyDescent="0.25"/>
    <row r="2136" s="211" customFormat="1" x14ac:dyDescent="0.25"/>
    <row r="2137" s="211" customFormat="1" x14ac:dyDescent="0.25"/>
    <row r="2138" s="211" customFormat="1" x14ac:dyDescent="0.25"/>
    <row r="2139" s="211" customFormat="1" x14ac:dyDescent="0.25"/>
    <row r="2140" s="211" customFormat="1" x14ac:dyDescent="0.25"/>
    <row r="2141" s="211" customFormat="1" x14ac:dyDescent="0.25"/>
    <row r="2142" s="211" customFormat="1" x14ac:dyDescent="0.25"/>
    <row r="2143" s="211" customFormat="1" x14ac:dyDescent="0.25"/>
    <row r="2144" s="211" customFormat="1" x14ac:dyDescent="0.25"/>
    <row r="2145" s="211" customFormat="1" x14ac:dyDescent="0.25"/>
    <row r="2146" s="211" customFormat="1" x14ac:dyDescent="0.25"/>
    <row r="2147" s="211" customFormat="1" x14ac:dyDescent="0.25"/>
    <row r="2148" s="211" customFormat="1" x14ac:dyDescent="0.25"/>
    <row r="2149" s="211" customFormat="1" x14ac:dyDescent="0.25"/>
    <row r="2150" s="211" customFormat="1" x14ac:dyDescent="0.25"/>
    <row r="2151" s="211" customFormat="1" x14ac:dyDescent="0.25"/>
    <row r="2152" s="211" customFormat="1" x14ac:dyDescent="0.25"/>
    <row r="2153" s="211" customFormat="1" x14ac:dyDescent="0.25"/>
    <row r="2154" s="211" customFormat="1" x14ac:dyDescent="0.25"/>
    <row r="2155" s="211" customFormat="1" x14ac:dyDescent="0.25"/>
    <row r="2156" s="211" customFormat="1" x14ac:dyDescent="0.25"/>
    <row r="2157" s="211" customFormat="1" x14ac:dyDescent="0.25"/>
    <row r="2158" s="211" customFormat="1" x14ac:dyDescent="0.25"/>
    <row r="2159" s="211" customFormat="1" x14ac:dyDescent="0.25"/>
    <row r="2160" s="211" customFormat="1" x14ac:dyDescent="0.25"/>
    <row r="2161" s="211" customFormat="1" x14ac:dyDescent="0.25"/>
    <row r="2162" s="211" customFormat="1" x14ac:dyDescent="0.25"/>
    <row r="2163" s="211" customFormat="1" x14ac:dyDescent="0.25"/>
    <row r="2164" s="211" customFormat="1" x14ac:dyDescent="0.25"/>
    <row r="2165" s="211" customFormat="1" x14ac:dyDescent="0.25"/>
    <row r="2166" s="211" customFormat="1" x14ac:dyDescent="0.25"/>
    <row r="2167" s="211" customFormat="1" x14ac:dyDescent="0.25"/>
    <row r="2168" s="211" customFormat="1" x14ac:dyDescent="0.25"/>
    <row r="2169" s="211" customFormat="1" x14ac:dyDescent="0.25"/>
    <row r="2170" s="211" customFormat="1" x14ac:dyDescent="0.25"/>
    <row r="2171" s="211" customFormat="1" x14ac:dyDescent="0.25"/>
    <row r="2172" s="211" customFormat="1" x14ac:dyDescent="0.25"/>
    <row r="2173" s="211" customFormat="1" x14ac:dyDescent="0.25"/>
    <row r="2174" s="211" customFormat="1" x14ac:dyDescent="0.25"/>
    <row r="2175" s="211" customFormat="1" x14ac:dyDescent="0.25"/>
    <row r="2176" s="211" customFormat="1" x14ac:dyDescent="0.25"/>
    <row r="2177" s="211" customFormat="1" x14ac:dyDescent="0.25"/>
    <row r="2178" s="211" customFormat="1" x14ac:dyDescent="0.25"/>
    <row r="2179" s="211" customFormat="1" x14ac:dyDescent="0.25"/>
    <row r="2180" s="211" customFormat="1" x14ac:dyDescent="0.25"/>
    <row r="2181" s="211" customFormat="1" x14ac:dyDescent="0.25"/>
    <row r="2182" s="211" customFormat="1" x14ac:dyDescent="0.25"/>
    <row r="2183" s="211" customFormat="1" x14ac:dyDescent="0.25"/>
    <row r="2184" s="211" customFormat="1" x14ac:dyDescent="0.25"/>
    <row r="2185" s="211" customFormat="1" x14ac:dyDescent="0.25"/>
    <row r="2186" s="211" customFormat="1" x14ac:dyDescent="0.25"/>
    <row r="2187" s="211" customFormat="1" x14ac:dyDescent="0.25"/>
    <row r="2188" s="211" customFormat="1" x14ac:dyDescent="0.25"/>
    <row r="2189" s="211" customFormat="1" x14ac:dyDescent="0.25"/>
    <row r="2190" s="211" customFormat="1" x14ac:dyDescent="0.25"/>
    <row r="2191" s="211" customFormat="1" x14ac:dyDescent="0.25"/>
    <row r="2192" s="211" customFormat="1" x14ac:dyDescent="0.25"/>
    <row r="2193" s="211" customFormat="1" x14ac:dyDescent="0.25"/>
    <row r="2194" s="211" customFormat="1" x14ac:dyDescent="0.25"/>
    <row r="2195" s="211" customFormat="1" x14ac:dyDescent="0.25"/>
    <row r="2196" s="211" customFormat="1" x14ac:dyDescent="0.25"/>
    <row r="2197" s="211" customFormat="1" x14ac:dyDescent="0.25"/>
    <row r="2198" s="211" customFormat="1" x14ac:dyDescent="0.25"/>
    <row r="2199" s="211" customFormat="1" x14ac:dyDescent="0.25"/>
    <row r="2200" s="211" customFormat="1" x14ac:dyDescent="0.25"/>
    <row r="2201" s="211" customFormat="1" x14ac:dyDescent="0.25"/>
    <row r="2202" s="211" customFormat="1" x14ac:dyDescent="0.25"/>
    <row r="2203" s="211" customFormat="1" x14ac:dyDescent="0.25"/>
    <row r="2204" s="211" customFormat="1" x14ac:dyDescent="0.25"/>
    <row r="2205" s="211" customFormat="1" x14ac:dyDescent="0.25"/>
    <row r="2206" s="211" customFormat="1" x14ac:dyDescent="0.25"/>
    <row r="2207" s="211" customFormat="1" x14ac:dyDescent="0.25"/>
    <row r="2208" s="211" customFormat="1" x14ac:dyDescent="0.25"/>
    <row r="2209" s="211" customFormat="1" x14ac:dyDescent="0.25"/>
    <row r="2210" s="211" customFormat="1" x14ac:dyDescent="0.25"/>
    <row r="2211" s="211" customFormat="1" x14ac:dyDescent="0.25"/>
    <row r="2212" s="211" customFormat="1" x14ac:dyDescent="0.25"/>
    <row r="2213" s="211" customFormat="1" x14ac:dyDescent="0.25"/>
    <row r="2214" s="211" customFormat="1" x14ac:dyDescent="0.25"/>
    <row r="2215" s="211" customFormat="1" x14ac:dyDescent="0.25"/>
    <row r="2216" s="211" customFormat="1" x14ac:dyDescent="0.25"/>
    <row r="2217" s="211" customFormat="1" x14ac:dyDescent="0.25"/>
    <row r="2218" s="211" customFormat="1" x14ac:dyDescent="0.25"/>
    <row r="2219" s="211" customFormat="1" x14ac:dyDescent="0.25"/>
    <row r="2220" s="211" customFormat="1" x14ac:dyDescent="0.25"/>
    <row r="2221" s="211" customFormat="1" x14ac:dyDescent="0.25"/>
    <row r="2222" s="211" customFormat="1" x14ac:dyDescent="0.25"/>
    <row r="2223" s="211" customFormat="1" x14ac:dyDescent="0.25"/>
    <row r="2224" s="211" customFormat="1" x14ac:dyDescent="0.25"/>
    <row r="2225" s="211" customFormat="1" x14ac:dyDescent="0.25"/>
    <row r="2226" s="211" customFormat="1" x14ac:dyDescent="0.25"/>
    <row r="2227" s="211" customFormat="1" x14ac:dyDescent="0.25"/>
    <row r="2228" s="211" customFormat="1" x14ac:dyDescent="0.25"/>
    <row r="2229" s="211" customFormat="1" x14ac:dyDescent="0.25"/>
    <row r="2230" s="211" customFormat="1" x14ac:dyDescent="0.25"/>
    <row r="2231" s="211" customFormat="1" x14ac:dyDescent="0.25"/>
    <row r="2232" s="211" customFormat="1" x14ac:dyDescent="0.25"/>
    <row r="2233" s="211" customFormat="1" x14ac:dyDescent="0.25"/>
    <row r="2234" s="211" customFormat="1" x14ac:dyDescent="0.25"/>
    <row r="2235" s="211" customFormat="1" x14ac:dyDescent="0.25"/>
    <row r="2236" s="211" customFormat="1" x14ac:dyDescent="0.25"/>
    <row r="2237" s="211" customFormat="1" x14ac:dyDescent="0.25"/>
    <row r="2238" s="211" customFormat="1" x14ac:dyDescent="0.25"/>
    <row r="2239" s="211" customFormat="1" x14ac:dyDescent="0.25"/>
    <row r="2240" s="211" customFormat="1" x14ac:dyDescent="0.25"/>
    <row r="2241" s="211" customFormat="1" x14ac:dyDescent="0.25"/>
    <row r="2242" s="211" customFormat="1" x14ac:dyDescent="0.25"/>
    <row r="2243" s="211" customFormat="1" x14ac:dyDescent="0.25"/>
    <row r="2244" s="211" customFormat="1" x14ac:dyDescent="0.25"/>
    <row r="2245" s="211" customFormat="1" x14ac:dyDescent="0.25"/>
    <row r="2246" s="211" customFormat="1" x14ac:dyDescent="0.25"/>
    <row r="2247" s="211" customFormat="1" x14ac:dyDescent="0.25"/>
    <row r="2248" s="211" customFormat="1" x14ac:dyDescent="0.25"/>
    <row r="2249" s="211" customFormat="1" x14ac:dyDescent="0.25"/>
    <row r="2250" s="211" customFormat="1" x14ac:dyDescent="0.25"/>
    <row r="2251" s="211" customFormat="1" x14ac:dyDescent="0.25"/>
    <row r="2252" s="211" customFormat="1" x14ac:dyDescent="0.25"/>
    <row r="2253" s="211" customFormat="1" x14ac:dyDescent="0.25"/>
    <row r="2254" s="211" customFormat="1" x14ac:dyDescent="0.25"/>
    <row r="2255" s="211" customFormat="1" x14ac:dyDescent="0.25"/>
    <row r="2256" s="211" customFormat="1" x14ac:dyDescent="0.25"/>
    <row r="2257" s="211" customFormat="1" x14ac:dyDescent="0.25"/>
    <row r="2258" s="211" customFormat="1" x14ac:dyDescent="0.25"/>
    <row r="2259" s="211" customFormat="1" x14ac:dyDescent="0.25"/>
    <row r="2260" s="211" customFormat="1" x14ac:dyDescent="0.25"/>
    <row r="2261" s="211" customFormat="1" x14ac:dyDescent="0.25"/>
    <row r="2262" s="211" customFormat="1" x14ac:dyDescent="0.25"/>
    <row r="2263" s="211" customFormat="1" x14ac:dyDescent="0.25"/>
  </sheetData>
  <sheetProtection algorithmName="SHA-512" hashValue="PqRp26o/qjnx97LXLiHumJp1NIm7NiPxZPMn3AUK0Ctw09hDH9bsDOe5L8mMsCfzZIi/ah50rco1SHfIvFmgIA==" saltValue="Dx0JETm9Mj5TxzK3nFEeyA==" spinCount="100000" sheet="1"/>
  <mergeCells count="13">
    <mergeCell ref="A3:G3"/>
    <mergeCell ref="A252:A253"/>
    <mergeCell ref="B252:B253"/>
    <mergeCell ref="D237:D238"/>
    <mergeCell ref="E237:E238"/>
    <mergeCell ref="F237:F238"/>
    <mergeCell ref="C237:C238"/>
    <mergeCell ref="H252:H253"/>
    <mergeCell ref="I252:I253"/>
    <mergeCell ref="C6:E6"/>
    <mergeCell ref="C5:E5"/>
    <mergeCell ref="A4:G4"/>
    <mergeCell ref="G237:G238"/>
  </mergeCells>
  <conditionalFormatting sqref="C50:G50">
    <cfRule type="expression" dxfId="9" priority="34">
      <formula>C50&gt;15%</formula>
    </cfRule>
  </conditionalFormatting>
  <conditionalFormatting sqref="C66">
    <cfRule type="expression" dxfId="8" priority="1">
      <formula>$C$66&gt;$C$68</formula>
    </cfRule>
  </conditionalFormatting>
  <printOptions horizontalCentered="1"/>
  <pageMargins left="0" right="0" top="0.12" bottom="0.33" header="0.1" footer="0.15"/>
  <pageSetup scale="97" orientation="portrait" horizontalDpi="300" verticalDpi="300" r:id="rId1"/>
  <headerFooter alignWithMargins="0">
    <oddFooter>&amp;R&amp;D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N1838"/>
  <sheetViews>
    <sheetView zoomScale="80" zoomScaleNormal="80" workbookViewId="0">
      <pane xSplit="1" ySplit="7" topLeftCell="B8" activePane="bottomRight" state="frozen"/>
      <selection pane="topRight" activeCell="B1" sqref="B1"/>
      <selection pane="bottomLeft" activeCell="A5" sqref="A5"/>
      <selection pane="bottomRight" activeCell="B21" sqref="B21"/>
    </sheetView>
  </sheetViews>
  <sheetFormatPr defaultColWidth="9.19921875" defaultRowHeight="13.5" x14ac:dyDescent="0.25"/>
  <cols>
    <col min="1" max="1" width="10.796875" style="187" customWidth="1"/>
    <col min="2" max="2" width="60.19921875" style="187" customWidth="1"/>
    <col min="3" max="3" width="28.19921875" style="187" customWidth="1"/>
    <col min="4" max="4" width="1.3984375" style="187" customWidth="1"/>
    <col min="5" max="534" width="9.19921875" style="6"/>
    <col min="535" max="16384" width="9.19921875" style="187"/>
  </cols>
  <sheetData>
    <row r="1" spans="1:4" s="6" customFormat="1" x14ac:dyDescent="0.25"/>
    <row r="2" spans="1:4" s="6" customFormat="1" ht="18.75" x14ac:dyDescent="0.3">
      <c r="A2" s="324" t="s">
        <v>148</v>
      </c>
      <c r="B2" s="324"/>
      <c r="C2" s="324"/>
      <c r="D2" s="324"/>
    </row>
    <row r="3" spans="1:4" x14ac:dyDescent="0.25">
      <c r="A3" s="6"/>
      <c r="B3" s="6"/>
      <c r="C3" s="6"/>
      <c r="D3" s="6"/>
    </row>
    <row r="4" spans="1:4" x14ac:dyDescent="0.25">
      <c r="A4" s="6"/>
      <c r="B4" s="6"/>
      <c r="C4" s="6"/>
      <c r="D4" s="6"/>
    </row>
    <row r="5" spans="1:4" ht="20.45" customHeight="1" x14ac:dyDescent="0.25">
      <c r="B5" s="326" t="str">
        <f>'ExB Budg1'!C8</f>
        <v>Santa Rita Jail SUD Treatment Pilot</v>
      </c>
      <c r="C5" s="327"/>
      <c r="D5" s="170"/>
    </row>
    <row r="6" spans="1:4" ht="31.15" customHeight="1" x14ac:dyDescent="0.25">
      <c r="A6" s="188" t="s">
        <v>141</v>
      </c>
      <c r="B6" s="329">
        <f>'ExB Budg1'!C9</f>
        <v>0</v>
      </c>
      <c r="C6" s="330"/>
      <c r="D6" s="170"/>
    </row>
    <row r="7" spans="1:4" x14ac:dyDescent="0.25">
      <c r="B7" s="33" t="s">
        <v>131</v>
      </c>
      <c r="C7" s="104" t="s">
        <v>132</v>
      </c>
      <c r="D7" s="171"/>
    </row>
    <row r="8" spans="1:4" ht="26.45" customHeight="1" x14ac:dyDescent="0.25">
      <c r="A8" s="328" t="s">
        <v>134</v>
      </c>
      <c r="B8" s="185"/>
      <c r="C8" s="186">
        <v>0</v>
      </c>
      <c r="D8" s="189"/>
    </row>
    <row r="9" spans="1:4" ht="26.45" customHeight="1" x14ac:dyDescent="0.25">
      <c r="A9" s="325"/>
      <c r="B9" s="185"/>
      <c r="C9" s="186">
        <v>0</v>
      </c>
      <c r="D9" s="189"/>
    </row>
    <row r="10" spans="1:4" ht="27.6" customHeight="1" x14ac:dyDescent="0.25">
      <c r="A10" s="325"/>
      <c r="B10" s="185"/>
      <c r="C10" s="186">
        <v>0</v>
      </c>
      <c r="D10" s="189"/>
    </row>
    <row r="11" spans="1:4" x14ac:dyDescent="0.25">
      <c r="A11" s="325"/>
      <c r="B11" s="190" t="s">
        <v>133</v>
      </c>
      <c r="C11" s="191">
        <f>SUM(C8:C10)</f>
        <v>0</v>
      </c>
      <c r="D11" s="192"/>
    </row>
    <row r="12" spans="1:4" ht="4.9000000000000004" customHeight="1" x14ac:dyDescent="0.25">
      <c r="A12" s="193"/>
      <c r="B12" s="193"/>
      <c r="C12" s="193"/>
      <c r="D12" s="193"/>
    </row>
    <row r="13" spans="1:4" ht="27" customHeight="1" x14ac:dyDescent="0.25">
      <c r="A13" s="325" t="s">
        <v>139</v>
      </c>
      <c r="B13" s="185"/>
      <c r="C13" s="186">
        <v>0</v>
      </c>
      <c r="D13" s="189"/>
    </row>
    <row r="14" spans="1:4" ht="28.15" customHeight="1" x14ac:dyDescent="0.25">
      <c r="A14" s="325"/>
      <c r="B14" s="185"/>
      <c r="C14" s="186">
        <v>0</v>
      </c>
      <c r="D14" s="189"/>
    </row>
    <row r="15" spans="1:4" ht="27.6" customHeight="1" x14ac:dyDescent="0.25">
      <c r="A15" s="325"/>
      <c r="B15" s="185"/>
      <c r="C15" s="186">
        <v>0</v>
      </c>
      <c r="D15" s="189"/>
    </row>
    <row r="16" spans="1:4" x14ac:dyDescent="0.25">
      <c r="A16" s="325"/>
      <c r="B16" s="190" t="s">
        <v>136</v>
      </c>
      <c r="C16" s="191">
        <f>SUM(C13:C15)</f>
        <v>0</v>
      </c>
      <c r="D16" s="192"/>
    </row>
    <row r="17" spans="1:4" ht="4.9000000000000004" customHeight="1" x14ac:dyDescent="0.25">
      <c r="A17" s="193"/>
      <c r="B17" s="193"/>
      <c r="C17" s="193"/>
      <c r="D17" s="193"/>
    </row>
    <row r="18" spans="1:4" ht="27" customHeight="1" x14ac:dyDescent="0.25">
      <c r="A18" s="325" t="s">
        <v>138</v>
      </c>
      <c r="B18" s="185"/>
      <c r="C18" s="186">
        <v>0</v>
      </c>
      <c r="D18" s="189"/>
    </row>
    <row r="19" spans="1:4" ht="27.6" customHeight="1" x14ac:dyDescent="0.25">
      <c r="A19" s="325"/>
      <c r="B19" s="185"/>
      <c r="C19" s="186">
        <v>0</v>
      </c>
      <c r="D19" s="189"/>
    </row>
    <row r="20" spans="1:4" ht="27" customHeight="1" x14ac:dyDescent="0.25">
      <c r="A20" s="325"/>
      <c r="B20" s="185"/>
      <c r="C20" s="186">
        <v>0</v>
      </c>
      <c r="D20" s="189"/>
    </row>
    <row r="21" spans="1:4" x14ac:dyDescent="0.25">
      <c r="A21" s="325"/>
      <c r="B21" s="190" t="s">
        <v>135</v>
      </c>
      <c r="C21" s="191">
        <f>SUM(C18:C20)</f>
        <v>0</v>
      </c>
      <c r="D21" s="192"/>
    </row>
    <row r="22" spans="1:4" ht="3.6" customHeight="1" x14ac:dyDescent="0.25">
      <c r="A22" s="193"/>
      <c r="B22" s="193"/>
      <c r="C22" s="193"/>
      <c r="D22" s="193"/>
    </row>
    <row r="23" spans="1:4" ht="27.6" customHeight="1" x14ac:dyDescent="0.25">
      <c r="A23" s="325" t="s">
        <v>140</v>
      </c>
      <c r="B23" s="185"/>
      <c r="C23" s="186">
        <v>0</v>
      </c>
      <c r="D23" s="189"/>
    </row>
    <row r="24" spans="1:4" ht="28.15" customHeight="1" x14ac:dyDescent="0.25">
      <c r="A24" s="325"/>
      <c r="B24" s="185"/>
      <c r="C24" s="186">
        <v>0</v>
      </c>
      <c r="D24" s="189"/>
    </row>
    <row r="25" spans="1:4" ht="28.15" customHeight="1" x14ac:dyDescent="0.25">
      <c r="A25" s="325"/>
      <c r="B25" s="185"/>
      <c r="C25" s="186">
        <v>0</v>
      </c>
      <c r="D25" s="189"/>
    </row>
    <row r="26" spans="1:4" ht="28.15" customHeight="1" x14ac:dyDescent="0.25">
      <c r="A26" s="325"/>
      <c r="B26" s="185"/>
      <c r="C26" s="186">
        <v>0</v>
      </c>
      <c r="D26" s="189"/>
    </row>
    <row r="27" spans="1:4" ht="28.15" customHeight="1" x14ac:dyDescent="0.25">
      <c r="A27" s="325"/>
      <c r="B27" s="185"/>
      <c r="C27" s="186">
        <v>0</v>
      </c>
      <c r="D27" s="189"/>
    </row>
    <row r="28" spans="1:4" ht="27" customHeight="1" x14ac:dyDescent="0.25">
      <c r="A28" s="325"/>
      <c r="B28" s="185"/>
      <c r="C28" s="186">
        <v>0</v>
      </c>
      <c r="D28" s="189"/>
    </row>
    <row r="29" spans="1:4" x14ac:dyDescent="0.25">
      <c r="A29" s="325"/>
      <c r="B29" s="190" t="s">
        <v>137</v>
      </c>
      <c r="C29" s="191">
        <f>SUM(C23:C28)</f>
        <v>0</v>
      </c>
      <c r="D29" s="192"/>
    </row>
    <row r="30" spans="1:4" ht="4.9000000000000004" customHeight="1" x14ac:dyDescent="0.25">
      <c r="A30" s="193"/>
      <c r="B30" s="193"/>
      <c r="C30" s="193"/>
      <c r="D30" s="193"/>
    </row>
    <row r="31" spans="1:4" s="6" customFormat="1" x14ac:dyDescent="0.25">
      <c r="A31" s="133"/>
    </row>
    <row r="32" spans="1:4" s="6" customFormat="1" x14ac:dyDescent="0.25">
      <c r="A32" s="133"/>
    </row>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row r="372" s="6" customFormat="1" x14ac:dyDescent="0.25"/>
    <row r="373" s="6" customFormat="1" x14ac:dyDescent="0.25"/>
    <row r="374" s="6" customFormat="1" x14ac:dyDescent="0.25"/>
    <row r="375" s="6" customFormat="1" x14ac:dyDescent="0.25"/>
    <row r="376" s="6" customFormat="1" x14ac:dyDescent="0.25"/>
    <row r="377" s="6" customFormat="1" x14ac:dyDescent="0.25"/>
    <row r="378" s="6" customFormat="1" x14ac:dyDescent="0.25"/>
    <row r="379" s="6" customFormat="1" x14ac:dyDescent="0.25"/>
    <row r="380" s="6" customFormat="1" x14ac:dyDescent="0.25"/>
    <row r="381" s="6" customFormat="1" x14ac:dyDescent="0.25"/>
    <row r="382" s="6" customFormat="1" x14ac:dyDescent="0.25"/>
    <row r="383" s="6" customFormat="1" x14ac:dyDescent="0.25"/>
    <row r="384" s="6" customFormat="1" x14ac:dyDescent="0.25"/>
    <row r="385" s="6" customFormat="1" x14ac:dyDescent="0.25"/>
    <row r="386" s="6" customFormat="1" x14ac:dyDescent="0.25"/>
    <row r="387" s="6" customFormat="1" x14ac:dyDescent="0.25"/>
    <row r="388" s="6" customFormat="1" x14ac:dyDescent="0.25"/>
    <row r="389" s="6" customFormat="1" x14ac:dyDescent="0.25"/>
    <row r="390" s="6" customFormat="1" x14ac:dyDescent="0.25"/>
    <row r="391" s="6" customFormat="1" x14ac:dyDescent="0.25"/>
    <row r="392" s="6" customFormat="1" x14ac:dyDescent="0.25"/>
    <row r="393" s="6" customFormat="1" x14ac:dyDescent="0.25"/>
    <row r="394" s="6" customFormat="1" x14ac:dyDescent="0.25"/>
    <row r="395" s="6" customFormat="1" x14ac:dyDescent="0.25"/>
    <row r="396" s="6" customFormat="1" x14ac:dyDescent="0.25"/>
    <row r="397" s="6" customFormat="1" x14ac:dyDescent="0.25"/>
    <row r="398" s="6" customFormat="1" x14ac:dyDescent="0.25"/>
    <row r="399" s="6" customFormat="1" x14ac:dyDescent="0.25"/>
    <row r="400" s="6" customFormat="1" x14ac:dyDescent="0.25"/>
    <row r="401" s="6" customFormat="1" x14ac:dyDescent="0.25"/>
    <row r="402" s="6" customFormat="1" x14ac:dyDescent="0.25"/>
    <row r="403" s="6" customFormat="1" x14ac:dyDescent="0.25"/>
    <row r="404" s="6" customFormat="1" x14ac:dyDescent="0.25"/>
    <row r="405" s="6" customFormat="1" x14ac:dyDescent="0.25"/>
    <row r="406" s="6" customFormat="1" x14ac:dyDescent="0.25"/>
    <row r="407" s="6" customFormat="1" x14ac:dyDescent="0.25"/>
    <row r="408" s="6" customFormat="1" x14ac:dyDescent="0.25"/>
    <row r="409" s="6" customFormat="1" x14ac:dyDescent="0.25"/>
    <row r="410" s="6" customFormat="1" x14ac:dyDescent="0.25"/>
    <row r="411" s="6" customFormat="1" x14ac:dyDescent="0.25"/>
    <row r="412" s="6" customFormat="1" x14ac:dyDescent="0.25"/>
    <row r="413" s="6" customFormat="1" x14ac:dyDescent="0.25"/>
    <row r="414" s="6" customFormat="1" x14ac:dyDescent="0.25"/>
    <row r="415" s="6" customFormat="1" x14ac:dyDescent="0.25"/>
    <row r="416" s="6" customFormat="1" x14ac:dyDescent="0.25"/>
    <row r="417" s="6" customFormat="1" x14ac:dyDescent="0.25"/>
    <row r="418" s="6" customFormat="1" x14ac:dyDescent="0.25"/>
    <row r="419" s="6" customFormat="1" x14ac:dyDescent="0.25"/>
    <row r="420" s="6" customFormat="1" x14ac:dyDescent="0.25"/>
    <row r="421" s="6" customFormat="1" x14ac:dyDescent="0.25"/>
    <row r="422" s="6" customFormat="1" x14ac:dyDescent="0.25"/>
    <row r="423" s="6" customFormat="1" x14ac:dyDescent="0.25"/>
    <row r="424" s="6" customFormat="1" x14ac:dyDescent="0.25"/>
    <row r="425" s="6" customFormat="1" x14ac:dyDescent="0.25"/>
    <row r="426" s="6" customFormat="1" x14ac:dyDescent="0.25"/>
    <row r="427" s="6" customFormat="1" x14ac:dyDescent="0.25"/>
    <row r="428" s="6" customFormat="1" x14ac:dyDescent="0.25"/>
    <row r="429" s="6" customFormat="1" x14ac:dyDescent="0.25"/>
    <row r="430" s="6" customFormat="1" x14ac:dyDescent="0.25"/>
    <row r="431" s="6" customFormat="1" x14ac:dyDescent="0.25"/>
    <row r="432" s="6" customFormat="1" x14ac:dyDescent="0.25"/>
    <row r="433" s="6" customFormat="1" x14ac:dyDescent="0.25"/>
    <row r="434" s="6" customFormat="1" x14ac:dyDescent="0.25"/>
    <row r="435" s="6" customFormat="1" x14ac:dyDescent="0.25"/>
    <row r="436" s="6" customFormat="1" x14ac:dyDescent="0.25"/>
    <row r="437" s="6" customFormat="1" x14ac:dyDescent="0.25"/>
    <row r="438" s="6" customFormat="1" x14ac:dyDescent="0.25"/>
    <row r="439" s="6" customFormat="1" x14ac:dyDescent="0.25"/>
    <row r="440" s="6" customFormat="1" x14ac:dyDescent="0.25"/>
    <row r="441" s="6" customFormat="1" x14ac:dyDescent="0.25"/>
    <row r="442" s="6" customFormat="1" x14ac:dyDescent="0.25"/>
    <row r="443" s="6" customFormat="1" x14ac:dyDescent="0.25"/>
    <row r="444" s="6" customFormat="1" x14ac:dyDescent="0.25"/>
    <row r="445" s="6" customFormat="1" x14ac:dyDescent="0.25"/>
    <row r="446" s="6" customFormat="1" x14ac:dyDescent="0.25"/>
    <row r="447" s="6" customFormat="1" x14ac:dyDescent="0.25"/>
    <row r="448" s="6" customFormat="1" x14ac:dyDescent="0.25"/>
    <row r="449" s="6" customFormat="1" x14ac:dyDescent="0.25"/>
    <row r="450" s="6" customFormat="1" x14ac:dyDescent="0.25"/>
    <row r="451" s="6" customFormat="1" x14ac:dyDescent="0.25"/>
    <row r="452" s="6" customFormat="1" x14ac:dyDescent="0.25"/>
    <row r="453" s="6" customFormat="1" x14ac:dyDescent="0.25"/>
    <row r="454" s="6" customFormat="1" x14ac:dyDescent="0.25"/>
    <row r="455" s="6" customFormat="1" x14ac:dyDescent="0.25"/>
    <row r="456" s="6" customFormat="1" x14ac:dyDescent="0.25"/>
    <row r="457" s="6" customFormat="1" x14ac:dyDescent="0.25"/>
    <row r="458" s="6" customFormat="1" x14ac:dyDescent="0.25"/>
    <row r="459" s="6" customFormat="1" x14ac:dyDescent="0.25"/>
    <row r="460" s="6" customFormat="1" x14ac:dyDescent="0.25"/>
    <row r="461" s="6" customFormat="1" x14ac:dyDescent="0.25"/>
    <row r="462" s="6" customFormat="1" x14ac:dyDescent="0.25"/>
    <row r="463" s="6" customFormat="1" x14ac:dyDescent="0.25"/>
    <row r="464" s="6" customFormat="1" x14ac:dyDescent="0.25"/>
    <row r="465" s="6" customFormat="1" x14ac:dyDescent="0.25"/>
    <row r="466" s="6" customFormat="1" x14ac:dyDescent="0.25"/>
    <row r="467" s="6" customFormat="1" x14ac:dyDescent="0.25"/>
    <row r="468" s="6" customFormat="1" x14ac:dyDescent="0.25"/>
    <row r="469" s="6" customFormat="1" x14ac:dyDescent="0.25"/>
    <row r="470" s="6" customFormat="1" x14ac:dyDescent="0.25"/>
    <row r="471" s="6" customFormat="1" x14ac:dyDescent="0.25"/>
    <row r="472" s="6" customFormat="1" x14ac:dyDescent="0.25"/>
    <row r="473" s="6" customFormat="1" x14ac:dyDescent="0.25"/>
    <row r="474" s="6" customFormat="1" x14ac:dyDescent="0.25"/>
    <row r="475" s="6" customFormat="1" x14ac:dyDescent="0.25"/>
    <row r="476" s="6" customFormat="1" x14ac:dyDescent="0.25"/>
    <row r="477" s="6" customFormat="1" x14ac:dyDescent="0.25"/>
    <row r="478" s="6" customFormat="1" x14ac:dyDescent="0.25"/>
    <row r="479" s="6" customFormat="1" x14ac:dyDescent="0.25"/>
    <row r="480" s="6" customFormat="1" x14ac:dyDescent="0.25"/>
    <row r="481" s="6" customFormat="1" x14ac:dyDescent="0.25"/>
    <row r="482" s="6" customFormat="1" x14ac:dyDescent="0.25"/>
    <row r="483" s="6" customFormat="1" x14ac:dyDescent="0.25"/>
    <row r="484" s="6" customFormat="1" x14ac:dyDescent="0.25"/>
    <row r="485" s="6" customFormat="1" x14ac:dyDescent="0.25"/>
    <row r="486" s="6" customFormat="1" x14ac:dyDescent="0.25"/>
    <row r="487" s="6" customFormat="1" x14ac:dyDescent="0.25"/>
    <row r="488" s="6" customFormat="1" x14ac:dyDescent="0.25"/>
    <row r="489" s="6" customFormat="1" x14ac:dyDescent="0.25"/>
    <row r="490" s="6" customFormat="1" x14ac:dyDescent="0.25"/>
    <row r="491" s="6" customFormat="1" x14ac:dyDescent="0.25"/>
    <row r="492" s="6" customFormat="1" x14ac:dyDescent="0.25"/>
    <row r="493" s="6" customFormat="1" x14ac:dyDescent="0.25"/>
    <row r="494" s="6" customFormat="1" x14ac:dyDescent="0.25"/>
    <row r="495" s="6" customFormat="1" x14ac:dyDescent="0.25"/>
    <row r="496" s="6" customFormat="1" x14ac:dyDescent="0.25"/>
    <row r="497" s="6" customFormat="1" x14ac:dyDescent="0.25"/>
    <row r="498" s="6" customFormat="1" x14ac:dyDescent="0.25"/>
    <row r="499" s="6" customFormat="1" x14ac:dyDescent="0.25"/>
    <row r="500" s="6" customFormat="1" x14ac:dyDescent="0.25"/>
    <row r="501" s="6" customFormat="1" x14ac:dyDescent="0.25"/>
    <row r="502" s="6" customFormat="1" x14ac:dyDescent="0.25"/>
    <row r="503" s="6" customFormat="1" x14ac:dyDescent="0.25"/>
    <row r="504" s="6" customFormat="1" x14ac:dyDescent="0.25"/>
    <row r="505" s="6" customFormat="1" x14ac:dyDescent="0.25"/>
    <row r="506" s="6" customFormat="1" x14ac:dyDescent="0.25"/>
    <row r="507" s="6" customFormat="1" x14ac:dyDescent="0.25"/>
    <row r="508" s="6" customFormat="1" x14ac:dyDescent="0.25"/>
    <row r="509" s="6" customFormat="1" x14ac:dyDescent="0.25"/>
    <row r="510" s="6" customFormat="1" x14ac:dyDescent="0.25"/>
    <row r="511" s="6" customFormat="1" x14ac:dyDescent="0.25"/>
    <row r="512" s="6" customFormat="1" x14ac:dyDescent="0.25"/>
    <row r="513" s="6" customFormat="1" x14ac:dyDescent="0.25"/>
    <row r="514" s="6" customFormat="1" x14ac:dyDescent="0.25"/>
    <row r="515" s="6" customFormat="1" x14ac:dyDescent="0.25"/>
    <row r="516" s="6" customFormat="1" x14ac:dyDescent="0.25"/>
    <row r="517" s="6" customFormat="1" x14ac:dyDescent="0.25"/>
    <row r="518" s="6" customFormat="1" x14ac:dyDescent="0.25"/>
    <row r="519" s="6" customFormat="1" x14ac:dyDescent="0.25"/>
    <row r="520" s="6" customFormat="1" x14ac:dyDescent="0.25"/>
    <row r="521" s="6" customFormat="1" x14ac:dyDescent="0.25"/>
    <row r="522" s="6" customFormat="1" x14ac:dyDescent="0.25"/>
    <row r="523" s="6" customFormat="1" x14ac:dyDescent="0.25"/>
    <row r="524" s="6" customFormat="1" x14ac:dyDescent="0.25"/>
    <row r="525" s="6" customFormat="1" x14ac:dyDescent="0.25"/>
    <row r="526" s="6" customFormat="1" x14ac:dyDescent="0.25"/>
    <row r="527" s="6" customFormat="1" x14ac:dyDescent="0.25"/>
    <row r="528" s="6" customFormat="1" x14ac:dyDescent="0.25"/>
    <row r="529" s="6" customFormat="1" x14ac:dyDescent="0.25"/>
    <row r="530" s="6" customFormat="1" x14ac:dyDescent="0.25"/>
    <row r="531" s="6" customFormat="1" x14ac:dyDescent="0.25"/>
    <row r="532" s="6" customFormat="1" x14ac:dyDescent="0.25"/>
    <row r="533" s="6" customFormat="1" x14ac:dyDescent="0.25"/>
    <row r="534" s="6" customFormat="1" x14ac:dyDescent="0.25"/>
    <row r="535" s="6" customFormat="1" x14ac:dyDescent="0.25"/>
    <row r="536" s="6" customFormat="1" x14ac:dyDescent="0.25"/>
    <row r="537" s="6" customFormat="1" x14ac:dyDescent="0.25"/>
    <row r="538" s="6" customFormat="1" x14ac:dyDescent="0.25"/>
    <row r="539" s="6" customFormat="1" x14ac:dyDescent="0.25"/>
    <row r="540" s="6" customFormat="1" x14ac:dyDescent="0.25"/>
    <row r="541" s="6" customFormat="1" x14ac:dyDescent="0.25"/>
    <row r="542" s="6" customFormat="1" x14ac:dyDescent="0.25"/>
    <row r="543" s="6" customFormat="1" x14ac:dyDescent="0.25"/>
    <row r="544" s="6" customFormat="1" x14ac:dyDescent="0.25"/>
    <row r="545" s="6" customFormat="1" x14ac:dyDescent="0.25"/>
    <row r="546" s="6" customFormat="1" x14ac:dyDescent="0.25"/>
    <row r="547" s="6" customFormat="1" x14ac:dyDescent="0.25"/>
    <row r="548" s="6" customFormat="1" x14ac:dyDescent="0.25"/>
    <row r="549" s="6" customFormat="1" x14ac:dyDescent="0.25"/>
    <row r="550" s="6" customFormat="1" x14ac:dyDescent="0.25"/>
    <row r="551" s="6" customFormat="1" x14ac:dyDescent="0.25"/>
    <row r="552" s="6" customFormat="1" x14ac:dyDescent="0.25"/>
    <row r="553" s="6" customFormat="1" x14ac:dyDescent="0.25"/>
    <row r="554" s="6" customFormat="1" x14ac:dyDescent="0.25"/>
    <row r="555" s="6" customFormat="1" x14ac:dyDescent="0.25"/>
    <row r="556" s="6" customFormat="1" x14ac:dyDescent="0.25"/>
    <row r="557" s="6" customFormat="1" x14ac:dyDescent="0.25"/>
    <row r="558" s="6" customFormat="1" x14ac:dyDescent="0.25"/>
    <row r="559" s="6" customFormat="1" x14ac:dyDescent="0.25"/>
    <row r="560" s="6" customFormat="1" x14ac:dyDescent="0.25"/>
    <row r="561" s="6" customFormat="1" x14ac:dyDescent="0.25"/>
    <row r="562" s="6" customFormat="1" x14ac:dyDescent="0.25"/>
    <row r="563" s="6" customFormat="1" x14ac:dyDescent="0.25"/>
    <row r="564" s="6" customFormat="1" x14ac:dyDescent="0.25"/>
    <row r="565" s="6" customFormat="1" x14ac:dyDescent="0.25"/>
    <row r="566" s="6" customFormat="1" x14ac:dyDescent="0.25"/>
    <row r="567" s="6" customFormat="1" x14ac:dyDescent="0.25"/>
    <row r="568" s="6" customFormat="1" x14ac:dyDescent="0.25"/>
    <row r="569" s="6" customFormat="1" x14ac:dyDescent="0.25"/>
    <row r="570" s="6" customFormat="1" x14ac:dyDescent="0.25"/>
    <row r="571" s="6" customFormat="1" x14ac:dyDescent="0.25"/>
    <row r="572" s="6" customFormat="1" x14ac:dyDescent="0.25"/>
    <row r="573" s="6" customFormat="1" x14ac:dyDescent="0.25"/>
    <row r="574" s="6" customFormat="1" x14ac:dyDescent="0.25"/>
    <row r="575" s="6" customFormat="1" x14ac:dyDescent="0.25"/>
    <row r="576" s="6" customFormat="1" x14ac:dyDescent="0.25"/>
    <row r="577" s="6" customFormat="1" x14ac:dyDescent="0.25"/>
    <row r="578" s="6" customFormat="1" x14ac:dyDescent="0.25"/>
    <row r="579" s="6" customFormat="1" x14ac:dyDescent="0.25"/>
    <row r="580" s="6" customFormat="1" x14ac:dyDescent="0.25"/>
    <row r="581" s="6" customFormat="1" x14ac:dyDescent="0.25"/>
    <row r="582" s="6" customFormat="1" x14ac:dyDescent="0.25"/>
    <row r="583" s="6" customFormat="1" x14ac:dyDescent="0.25"/>
    <row r="584" s="6" customFormat="1" x14ac:dyDescent="0.25"/>
    <row r="585" s="6" customFormat="1" x14ac:dyDescent="0.25"/>
    <row r="586" s="6" customFormat="1" x14ac:dyDescent="0.25"/>
    <row r="587" s="6" customFormat="1" x14ac:dyDescent="0.25"/>
    <row r="588" s="6" customFormat="1" x14ac:dyDescent="0.25"/>
    <row r="589" s="6" customFormat="1" x14ac:dyDescent="0.25"/>
    <row r="590" s="6" customFormat="1" x14ac:dyDescent="0.25"/>
    <row r="591" s="6" customFormat="1" x14ac:dyDescent="0.25"/>
    <row r="592" s="6" customFormat="1" x14ac:dyDescent="0.25"/>
    <row r="593" s="6" customFormat="1" x14ac:dyDescent="0.25"/>
    <row r="594" s="6" customFormat="1" x14ac:dyDescent="0.25"/>
    <row r="595" s="6" customFormat="1" x14ac:dyDescent="0.25"/>
    <row r="596" s="6" customFormat="1" x14ac:dyDescent="0.25"/>
    <row r="597" s="6" customFormat="1" x14ac:dyDescent="0.25"/>
    <row r="598" s="6" customFormat="1" x14ac:dyDescent="0.25"/>
    <row r="599" s="6" customFormat="1" x14ac:dyDescent="0.25"/>
    <row r="600" s="6" customFormat="1" x14ac:dyDescent="0.25"/>
    <row r="601" s="6" customFormat="1" x14ac:dyDescent="0.25"/>
    <row r="602" s="6" customFormat="1" x14ac:dyDescent="0.25"/>
    <row r="603" s="6" customFormat="1" x14ac:dyDescent="0.25"/>
    <row r="604" s="6" customFormat="1" x14ac:dyDescent="0.25"/>
    <row r="605" s="6" customFormat="1" x14ac:dyDescent="0.25"/>
    <row r="606" s="6" customFormat="1" x14ac:dyDescent="0.25"/>
    <row r="607" s="6" customFormat="1" x14ac:dyDescent="0.25"/>
    <row r="608" s="6" customFormat="1" x14ac:dyDescent="0.25"/>
    <row r="609" s="6" customFormat="1" x14ac:dyDescent="0.25"/>
    <row r="610" s="6" customFormat="1" x14ac:dyDescent="0.25"/>
    <row r="611" s="6" customFormat="1" x14ac:dyDescent="0.25"/>
    <row r="612" s="6" customFormat="1" x14ac:dyDescent="0.25"/>
    <row r="613" s="6" customFormat="1" x14ac:dyDescent="0.25"/>
    <row r="614" s="6" customFormat="1" x14ac:dyDescent="0.25"/>
    <row r="615" s="6" customFormat="1" x14ac:dyDescent="0.25"/>
    <row r="616" s="6" customFormat="1" x14ac:dyDescent="0.25"/>
    <row r="617" s="6" customFormat="1" x14ac:dyDescent="0.25"/>
    <row r="618" s="6" customFormat="1" x14ac:dyDescent="0.25"/>
    <row r="619" s="6" customFormat="1" x14ac:dyDescent="0.25"/>
    <row r="620" s="6" customFormat="1" x14ac:dyDescent="0.25"/>
    <row r="621" s="6" customFormat="1" x14ac:dyDescent="0.25"/>
    <row r="622" s="6" customFormat="1" x14ac:dyDescent="0.25"/>
    <row r="623" s="6" customFormat="1" x14ac:dyDescent="0.25"/>
    <row r="624" s="6" customFormat="1" x14ac:dyDescent="0.25"/>
    <row r="625" s="6" customFormat="1" x14ac:dyDescent="0.25"/>
    <row r="626" s="6" customFormat="1" x14ac:dyDescent="0.25"/>
    <row r="627" s="6" customFormat="1" x14ac:dyDescent="0.25"/>
    <row r="628" s="6" customFormat="1" x14ac:dyDescent="0.25"/>
    <row r="629" s="6" customFormat="1" x14ac:dyDescent="0.25"/>
    <row r="630" s="6" customFormat="1" x14ac:dyDescent="0.25"/>
    <row r="631" s="6" customFormat="1" x14ac:dyDescent="0.25"/>
    <row r="632" s="6" customFormat="1" x14ac:dyDescent="0.25"/>
    <row r="633" s="6" customFormat="1" x14ac:dyDescent="0.25"/>
    <row r="634" s="6" customFormat="1" x14ac:dyDescent="0.25"/>
    <row r="635" s="6" customFormat="1" x14ac:dyDescent="0.25"/>
    <row r="636" s="6" customFormat="1" x14ac:dyDescent="0.25"/>
    <row r="637" s="6" customFormat="1" x14ac:dyDescent="0.25"/>
    <row r="638" s="6" customFormat="1" x14ac:dyDescent="0.25"/>
    <row r="639" s="6" customFormat="1" x14ac:dyDescent="0.25"/>
    <row r="640" s="6" customFormat="1" x14ac:dyDescent="0.25"/>
    <row r="641" s="6" customFormat="1" x14ac:dyDescent="0.25"/>
    <row r="642" s="6" customFormat="1" x14ac:dyDescent="0.25"/>
    <row r="643" s="6" customFormat="1" x14ac:dyDescent="0.25"/>
    <row r="644" s="6" customFormat="1" x14ac:dyDescent="0.25"/>
    <row r="645" s="6" customFormat="1" x14ac:dyDescent="0.25"/>
    <row r="646" s="6" customFormat="1" x14ac:dyDescent="0.25"/>
    <row r="647" s="6" customFormat="1" x14ac:dyDescent="0.25"/>
    <row r="648" s="6" customFormat="1" x14ac:dyDescent="0.25"/>
    <row r="649" s="6" customFormat="1" x14ac:dyDescent="0.25"/>
    <row r="650" s="6" customFormat="1" x14ac:dyDescent="0.25"/>
    <row r="651" s="6" customFormat="1" x14ac:dyDescent="0.25"/>
    <row r="652" s="6" customFormat="1" x14ac:dyDescent="0.25"/>
    <row r="653" s="6" customFormat="1" x14ac:dyDescent="0.25"/>
    <row r="654" s="6" customFormat="1" x14ac:dyDescent="0.25"/>
    <row r="655" s="6" customFormat="1" x14ac:dyDescent="0.25"/>
    <row r="656" s="6" customFormat="1" x14ac:dyDescent="0.25"/>
    <row r="657" s="6" customFormat="1" x14ac:dyDescent="0.25"/>
    <row r="658" s="6" customFormat="1" x14ac:dyDescent="0.25"/>
    <row r="659" s="6" customFormat="1" x14ac:dyDescent="0.25"/>
    <row r="660" s="6" customFormat="1" x14ac:dyDescent="0.25"/>
    <row r="661" s="6" customFormat="1" x14ac:dyDescent="0.25"/>
    <row r="662" s="6" customFormat="1" x14ac:dyDescent="0.25"/>
    <row r="663" s="6" customFormat="1" x14ac:dyDescent="0.25"/>
    <row r="664" s="6" customFormat="1" x14ac:dyDescent="0.25"/>
    <row r="665" s="6" customFormat="1" x14ac:dyDescent="0.25"/>
    <row r="666" s="6" customFormat="1" x14ac:dyDescent="0.25"/>
    <row r="667" s="6" customFormat="1" x14ac:dyDescent="0.25"/>
    <row r="668" s="6" customFormat="1" x14ac:dyDescent="0.25"/>
    <row r="669" s="6" customFormat="1" x14ac:dyDescent="0.25"/>
    <row r="670" s="6" customFormat="1" x14ac:dyDescent="0.25"/>
    <row r="671" s="6" customFormat="1" x14ac:dyDescent="0.25"/>
    <row r="672" s="6" customFormat="1" x14ac:dyDescent="0.25"/>
    <row r="673" s="6" customFormat="1" x14ac:dyDescent="0.25"/>
    <row r="674" s="6" customFormat="1" x14ac:dyDescent="0.25"/>
    <row r="675" s="6" customFormat="1" x14ac:dyDescent="0.25"/>
    <row r="676" s="6" customFormat="1" x14ac:dyDescent="0.25"/>
    <row r="677" s="6" customFormat="1" x14ac:dyDescent="0.25"/>
    <row r="678" s="6" customFormat="1" x14ac:dyDescent="0.25"/>
    <row r="679" s="6" customFormat="1" x14ac:dyDescent="0.25"/>
    <row r="680" s="6" customFormat="1" x14ac:dyDescent="0.25"/>
    <row r="681" s="6" customFormat="1" x14ac:dyDescent="0.25"/>
    <row r="682" s="6" customFormat="1" x14ac:dyDescent="0.25"/>
    <row r="683" s="6" customFormat="1" x14ac:dyDescent="0.25"/>
    <row r="684" s="6" customFormat="1" x14ac:dyDescent="0.25"/>
    <row r="685" s="6" customFormat="1" x14ac:dyDescent="0.25"/>
    <row r="686" s="6" customFormat="1" x14ac:dyDescent="0.25"/>
    <row r="687" s="6" customFormat="1" x14ac:dyDescent="0.25"/>
    <row r="688" s="6" customFormat="1" x14ac:dyDescent="0.25"/>
    <row r="689" s="6" customFormat="1" x14ac:dyDescent="0.25"/>
    <row r="690" s="6" customFormat="1" x14ac:dyDescent="0.25"/>
    <row r="691" s="6" customFormat="1" x14ac:dyDescent="0.25"/>
    <row r="692" s="6" customFormat="1" x14ac:dyDescent="0.25"/>
    <row r="693" s="6" customFormat="1" x14ac:dyDescent="0.25"/>
    <row r="694" s="6" customFormat="1" x14ac:dyDescent="0.25"/>
    <row r="695" s="6" customFormat="1" x14ac:dyDescent="0.25"/>
    <row r="696" s="6" customFormat="1" x14ac:dyDescent="0.25"/>
    <row r="697" s="6" customFormat="1" x14ac:dyDescent="0.25"/>
    <row r="698" s="6" customFormat="1" x14ac:dyDescent="0.25"/>
    <row r="699" s="6" customFormat="1" x14ac:dyDescent="0.25"/>
    <row r="700" s="6" customFormat="1" x14ac:dyDescent="0.25"/>
    <row r="701" s="6" customFormat="1" x14ac:dyDescent="0.25"/>
    <row r="702" s="6" customFormat="1" x14ac:dyDescent="0.25"/>
    <row r="703" s="6" customFormat="1" x14ac:dyDescent="0.25"/>
    <row r="704" s="6" customFormat="1" x14ac:dyDescent="0.25"/>
    <row r="705" s="6" customFormat="1" x14ac:dyDescent="0.25"/>
    <row r="706" s="6" customFormat="1" x14ac:dyDescent="0.25"/>
    <row r="707" s="6" customFormat="1" x14ac:dyDescent="0.25"/>
    <row r="708" s="6" customFormat="1" x14ac:dyDescent="0.25"/>
    <row r="709" s="6" customFormat="1" x14ac:dyDescent="0.25"/>
    <row r="710" s="6" customFormat="1" x14ac:dyDescent="0.25"/>
    <row r="711" s="6" customFormat="1" x14ac:dyDescent="0.25"/>
    <row r="712" s="6" customFormat="1" x14ac:dyDescent="0.25"/>
    <row r="713" s="6" customFormat="1" x14ac:dyDescent="0.25"/>
    <row r="714" s="6" customFormat="1" x14ac:dyDescent="0.25"/>
    <row r="715" s="6" customFormat="1" x14ac:dyDescent="0.25"/>
    <row r="716" s="6" customFormat="1" x14ac:dyDescent="0.25"/>
    <row r="717" s="6" customFormat="1" x14ac:dyDescent="0.25"/>
    <row r="718" s="6" customFormat="1" x14ac:dyDescent="0.25"/>
    <row r="719" s="6" customFormat="1" x14ac:dyDescent="0.25"/>
    <row r="720" s="6" customFormat="1" x14ac:dyDescent="0.25"/>
    <row r="721" s="6" customFormat="1" x14ac:dyDescent="0.25"/>
    <row r="722" s="6" customFormat="1" x14ac:dyDescent="0.25"/>
    <row r="723" s="6" customFormat="1" x14ac:dyDescent="0.25"/>
    <row r="724" s="6" customFormat="1" x14ac:dyDescent="0.25"/>
    <row r="725" s="6" customFormat="1" x14ac:dyDescent="0.25"/>
    <row r="726" s="6" customFormat="1" x14ac:dyDescent="0.25"/>
    <row r="727" s="6" customFormat="1" x14ac:dyDescent="0.25"/>
    <row r="728" s="6" customFormat="1" x14ac:dyDescent="0.25"/>
    <row r="729" s="6" customFormat="1" x14ac:dyDescent="0.25"/>
    <row r="730" s="6" customFormat="1" x14ac:dyDescent="0.25"/>
    <row r="731" s="6" customFormat="1" x14ac:dyDescent="0.25"/>
    <row r="732" s="6" customFormat="1" x14ac:dyDescent="0.25"/>
    <row r="733" s="6" customFormat="1" x14ac:dyDescent="0.25"/>
    <row r="734" s="6" customFormat="1" x14ac:dyDescent="0.25"/>
    <row r="735" s="6" customFormat="1" x14ac:dyDescent="0.25"/>
    <row r="736" s="6" customFormat="1" x14ac:dyDescent="0.25"/>
    <row r="737" s="6" customFormat="1" x14ac:dyDescent="0.25"/>
    <row r="738" s="6" customFormat="1" x14ac:dyDescent="0.25"/>
    <row r="739" s="6" customFormat="1" x14ac:dyDescent="0.25"/>
    <row r="740" s="6" customFormat="1" x14ac:dyDescent="0.25"/>
    <row r="741" s="6" customFormat="1" x14ac:dyDescent="0.25"/>
    <row r="742" s="6" customFormat="1" x14ac:dyDescent="0.25"/>
    <row r="743" s="6" customFormat="1" x14ac:dyDescent="0.25"/>
    <row r="744" s="6" customFormat="1" x14ac:dyDescent="0.25"/>
    <row r="745" s="6" customFormat="1" x14ac:dyDescent="0.25"/>
    <row r="746" s="6" customFormat="1" x14ac:dyDescent="0.25"/>
    <row r="747" s="6" customFormat="1" x14ac:dyDescent="0.25"/>
    <row r="748" s="6" customFormat="1" x14ac:dyDescent="0.25"/>
    <row r="749" s="6" customFormat="1" x14ac:dyDescent="0.25"/>
    <row r="750" s="6" customFormat="1" x14ac:dyDescent="0.25"/>
    <row r="751" s="6" customFormat="1" x14ac:dyDescent="0.25"/>
    <row r="752" s="6" customFormat="1" x14ac:dyDescent="0.25"/>
    <row r="753" s="6" customFormat="1" x14ac:dyDescent="0.25"/>
    <row r="754" s="6" customFormat="1" x14ac:dyDescent="0.25"/>
    <row r="755" s="6" customFormat="1" x14ac:dyDescent="0.25"/>
    <row r="756" s="6" customFormat="1" x14ac:dyDescent="0.25"/>
    <row r="757" s="6" customFormat="1" x14ac:dyDescent="0.25"/>
    <row r="758" s="6" customFormat="1" x14ac:dyDescent="0.25"/>
    <row r="759" s="6" customFormat="1" x14ac:dyDescent="0.25"/>
    <row r="760" s="6" customFormat="1" x14ac:dyDescent="0.25"/>
    <row r="761" s="6" customFormat="1" x14ac:dyDescent="0.25"/>
    <row r="762" s="6" customFormat="1" x14ac:dyDescent="0.25"/>
    <row r="763" s="6" customFormat="1" x14ac:dyDescent="0.25"/>
    <row r="764" s="6" customFormat="1" x14ac:dyDescent="0.25"/>
    <row r="765" s="6" customFormat="1" x14ac:dyDescent="0.25"/>
    <row r="766" s="6" customFormat="1" x14ac:dyDescent="0.25"/>
    <row r="767" s="6" customFormat="1" x14ac:dyDescent="0.25"/>
    <row r="768" s="6" customFormat="1" x14ac:dyDescent="0.25"/>
    <row r="769" s="6" customFormat="1" x14ac:dyDescent="0.25"/>
    <row r="770" s="6" customFormat="1" x14ac:dyDescent="0.25"/>
    <row r="771" s="6" customFormat="1" x14ac:dyDescent="0.25"/>
    <row r="772" s="6" customFormat="1" x14ac:dyDescent="0.25"/>
    <row r="773" s="6" customFormat="1" x14ac:dyDescent="0.25"/>
    <row r="774" s="6" customFormat="1" x14ac:dyDescent="0.25"/>
    <row r="775" s="6" customFormat="1" x14ac:dyDescent="0.25"/>
    <row r="776" s="6" customFormat="1" x14ac:dyDescent="0.25"/>
    <row r="777" s="6" customFormat="1" x14ac:dyDescent="0.25"/>
    <row r="778" s="6" customFormat="1" x14ac:dyDescent="0.25"/>
    <row r="779" s="6" customFormat="1" x14ac:dyDescent="0.25"/>
    <row r="780" s="6" customFormat="1" x14ac:dyDescent="0.25"/>
    <row r="781" s="6" customFormat="1" x14ac:dyDescent="0.25"/>
    <row r="782" s="6" customFormat="1" x14ac:dyDescent="0.25"/>
    <row r="783" s="6" customFormat="1" x14ac:dyDescent="0.25"/>
    <row r="784" s="6" customFormat="1" x14ac:dyDescent="0.25"/>
    <row r="785" s="6" customFormat="1" x14ac:dyDescent="0.25"/>
    <row r="786" s="6" customFormat="1" x14ac:dyDescent="0.25"/>
    <row r="787" s="6" customFormat="1" x14ac:dyDescent="0.25"/>
    <row r="788" s="6" customFormat="1" x14ac:dyDescent="0.25"/>
    <row r="789" s="6" customFormat="1" x14ac:dyDescent="0.25"/>
    <row r="790" s="6" customFormat="1" x14ac:dyDescent="0.25"/>
    <row r="791" s="6" customFormat="1" x14ac:dyDescent="0.25"/>
    <row r="792" s="6" customFormat="1" x14ac:dyDescent="0.25"/>
    <row r="793" s="6" customFormat="1" x14ac:dyDescent="0.25"/>
    <row r="794" s="6" customFormat="1" x14ac:dyDescent="0.25"/>
    <row r="795" s="6" customFormat="1" x14ac:dyDescent="0.25"/>
    <row r="796" s="6" customFormat="1" x14ac:dyDescent="0.25"/>
    <row r="797" s="6" customFormat="1" x14ac:dyDescent="0.25"/>
    <row r="798" s="6" customFormat="1" x14ac:dyDescent="0.25"/>
    <row r="799" s="6" customFormat="1" x14ac:dyDescent="0.25"/>
    <row r="800" s="6" customFormat="1" x14ac:dyDescent="0.25"/>
    <row r="801" s="6" customFormat="1" x14ac:dyDescent="0.25"/>
    <row r="802" s="6" customFormat="1" x14ac:dyDescent="0.25"/>
    <row r="803" s="6" customFormat="1" x14ac:dyDescent="0.25"/>
    <row r="804" s="6" customFormat="1" x14ac:dyDescent="0.25"/>
    <row r="805" s="6" customFormat="1" x14ac:dyDescent="0.25"/>
    <row r="806" s="6" customFormat="1" x14ac:dyDescent="0.25"/>
    <row r="807" s="6" customFormat="1" x14ac:dyDescent="0.25"/>
    <row r="808" s="6" customFormat="1" x14ac:dyDescent="0.25"/>
    <row r="809" s="6" customFormat="1" x14ac:dyDescent="0.25"/>
    <row r="810" s="6" customFormat="1" x14ac:dyDescent="0.25"/>
    <row r="811" s="6" customFormat="1" x14ac:dyDescent="0.25"/>
    <row r="812" s="6" customFormat="1" x14ac:dyDescent="0.25"/>
    <row r="813" s="6" customFormat="1" x14ac:dyDescent="0.25"/>
    <row r="814" s="6" customFormat="1" x14ac:dyDescent="0.25"/>
    <row r="815" s="6" customFormat="1" x14ac:dyDescent="0.25"/>
    <row r="816" s="6" customFormat="1" x14ac:dyDescent="0.25"/>
    <row r="817" s="6" customFormat="1" x14ac:dyDescent="0.25"/>
    <row r="818" s="6" customFormat="1" x14ac:dyDescent="0.25"/>
    <row r="819" s="6" customFormat="1" x14ac:dyDescent="0.25"/>
    <row r="820" s="6" customFormat="1" x14ac:dyDescent="0.25"/>
    <row r="821" s="6" customFormat="1" x14ac:dyDescent="0.25"/>
    <row r="822" s="6" customFormat="1" x14ac:dyDescent="0.25"/>
    <row r="823" s="6" customFormat="1" x14ac:dyDescent="0.25"/>
    <row r="824" s="6" customFormat="1" x14ac:dyDescent="0.25"/>
    <row r="825" s="6" customFormat="1" x14ac:dyDescent="0.25"/>
    <row r="826" s="6" customFormat="1" x14ac:dyDescent="0.25"/>
    <row r="827" s="6" customFormat="1" x14ac:dyDescent="0.25"/>
    <row r="828" s="6" customFormat="1" x14ac:dyDescent="0.25"/>
    <row r="829" s="6" customFormat="1" x14ac:dyDescent="0.25"/>
    <row r="830" s="6" customFormat="1" x14ac:dyDescent="0.25"/>
    <row r="831" s="6" customFormat="1" x14ac:dyDescent="0.25"/>
    <row r="832" s="6" customFormat="1" x14ac:dyDescent="0.25"/>
    <row r="833" s="6" customFormat="1" x14ac:dyDescent="0.25"/>
    <row r="834" s="6" customFormat="1" x14ac:dyDescent="0.25"/>
    <row r="835" s="6" customFormat="1" x14ac:dyDescent="0.25"/>
    <row r="836" s="6" customFormat="1" x14ac:dyDescent="0.25"/>
    <row r="837" s="6" customFormat="1" x14ac:dyDescent="0.25"/>
    <row r="838" s="6" customFormat="1" x14ac:dyDescent="0.25"/>
    <row r="839" s="6" customFormat="1" x14ac:dyDescent="0.25"/>
    <row r="840" s="6" customFormat="1" x14ac:dyDescent="0.25"/>
    <row r="841" s="6" customFormat="1" x14ac:dyDescent="0.25"/>
    <row r="842" s="6" customFormat="1" x14ac:dyDescent="0.25"/>
    <row r="843" s="6" customFormat="1" x14ac:dyDescent="0.25"/>
    <row r="844" s="6" customFormat="1" x14ac:dyDescent="0.25"/>
    <row r="845" s="6" customFormat="1" x14ac:dyDescent="0.25"/>
    <row r="846" s="6" customFormat="1" x14ac:dyDescent="0.25"/>
    <row r="847" s="6" customFormat="1" x14ac:dyDescent="0.25"/>
    <row r="848" s="6" customFormat="1" x14ac:dyDescent="0.25"/>
    <row r="849" s="6" customFormat="1" x14ac:dyDescent="0.25"/>
    <row r="850" s="6" customFormat="1" x14ac:dyDescent="0.25"/>
    <row r="851" s="6" customFormat="1" x14ac:dyDescent="0.25"/>
    <row r="852" s="6" customFormat="1" x14ac:dyDescent="0.25"/>
    <row r="853" s="6" customFormat="1" x14ac:dyDescent="0.25"/>
    <row r="854" s="6" customFormat="1" x14ac:dyDescent="0.25"/>
    <row r="855" s="6" customFormat="1" x14ac:dyDescent="0.25"/>
    <row r="856" s="6" customFormat="1" x14ac:dyDescent="0.25"/>
    <row r="857" s="6" customFormat="1" x14ac:dyDescent="0.25"/>
    <row r="858" s="6" customFormat="1" x14ac:dyDescent="0.25"/>
    <row r="859" s="6" customFormat="1" x14ac:dyDescent="0.25"/>
    <row r="860" s="6" customFormat="1" x14ac:dyDescent="0.25"/>
    <row r="861" s="6" customFormat="1" x14ac:dyDescent="0.25"/>
    <row r="862" s="6" customFormat="1" x14ac:dyDescent="0.25"/>
    <row r="863" s="6" customFormat="1" x14ac:dyDescent="0.25"/>
    <row r="864" s="6" customFormat="1" x14ac:dyDescent="0.25"/>
    <row r="865" s="6" customFormat="1" x14ac:dyDescent="0.25"/>
    <row r="866" s="6" customFormat="1" x14ac:dyDescent="0.25"/>
    <row r="867" s="6" customFormat="1" x14ac:dyDescent="0.25"/>
    <row r="868" s="6" customFormat="1" x14ac:dyDescent="0.25"/>
    <row r="869" s="6" customFormat="1" x14ac:dyDescent="0.25"/>
    <row r="870" s="6" customFormat="1" x14ac:dyDescent="0.25"/>
    <row r="871" s="6" customFormat="1" x14ac:dyDescent="0.25"/>
    <row r="872" s="6" customFormat="1" x14ac:dyDescent="0.25"/>
    <row r="873" s="6" customFormat="1" x14ac:dyDescent="0.25"/>
    <row r="874" s="6" customFormat="1" x14ac:dyDescent="0.25"/>
    <row r="875" s="6" customFormat="1" x14ac:dyDescent="0.25"/>
    <row r="876" s="6" customFormat="1" x14ac:dyDescent="0.25"/>
    <row r="877" s="6" customFormat="1" x14ac:dyDescent="0.25"/>
    <row r="878" s="6" customFormat="1" x14ac:dyDescent="0.25"/>
    <row r="879" s="6" customFormat="1" x14ac:dyDescent="0.25"/>
    <row r="880" s="6" customFormat="1" x14ac:dyDescent="0.25"/>
    <row r="881" s="6" customFormat="1" x14ac:dyDescent="0.25"/>
    <row r="882" s="6" customFormat="1" x14ac:dyDescent="0.25"/>
    <row r="883" s="6" customFormat="1" x14ac:dyDescent="0.25"/>
    <row r="884" s="6" customFormat="1" x14ac:dyDescent="0.25"/>
    <row r="885" s="6" customFormat="1" x14ac:dyDescent="0.25"/>
    <row r="886" s="6" customFormat="1" x14ac:dyDescent="0.25"/>
    <row r="887" s="6" customFormat="1" x14ac:dyDescent="0.25"/>
    <row r="888" s="6" customFormat="1" x14ac:dyDescent="0.25"/>
    <row r="889" s="6" customFormat="1" x14ac:dyDescent="0.25"/>
    <row r="890" s="6" customFormat="1" x14ac:dyDescent="0.25"/>
    <row r="891" s="6" customFormat="1" x14ac:dyDescent="0.25"/>
    <row r="892" s="6" customFormat="1" x14ac:dyDescent="0.25"/>
    <row r="893" s="6" customFormat="1" x14ac:dyDescent="0.25"/>
    <row r="894" s="6" customFormat="1" x14ac:dyDescent="0.25"/>
    <row r="895" s="6" customFormat="1" x14ac:dyDescent="0.25"/>
    <row r="896" s="6" customFormat="1" x14ac:dyDescent="0.25"/>
    <row r="897" s="6" customFormat="1" x14ac:dyDescent="0.25"/>
    <row r="898" s="6" customFormat="1" x14ac:dyDescent="0.25"/>
    <row r="899" s="6" customFormat="1" x14ac:dyDescent="0.25"/>
    <row r="900" s="6" customFormat="1" x14ac:dyDescent="0.25"/>
    <row r="901" s="6" customFormat="1" x14ac:dyDescent="0.25"/>
    <row r="902" s="6" customFormat="1" x14ac:dyDescent="0.25"/>
    <row r="903" s="6" customFormat="1" x14ac:dyDescent="0.25"/>
    <row r="904" s="6" customFormat="1" x14ac:dyDescent="0.25"/>
    <row r="905" s="6" customFormat="1" x14ac:dyDescent="0.25"/>
    <row r="906" s="6" customFormat="1" x14ac:dyDescent="0.25"/>
    <row r="907" s="6" customFormat="1" x14ac:dyDescent="0.25"/>
    <row r="908" s="6" customFormat="1" x14ac:dyDescent="0.25"/>
    <row r="909" s="6" customFormat="1" x14ac:dyDescent="0.25"/>
    <row r="910" s="6" customFormat="1" x14ac:dyDescent="0.25"/>
    <row r="911" s="6" customFormat="1" x14ac:dyDescent="0.25"/>
    <row r="912" s="6" customFormat="1" x14ac:dyDescent="0.25"/>
    <row r="913" s="6" customFormat="1" x14ac:dyDescent="0.25"/>
    <row r="914" s="6" customFormat="1" x14ac:dyDescent="0.25"/>
    <row r="915" s="6" customFormat="1" x14ac:dyDescent="0.25"/>
    <row r="916" s="6" customFormat="1" x14ac:dyDescent="0.25"/>
    <row r="917" s="6" customFormat="1" x14ac:dyDescent="0.25"/>
    <row r="918" s="6" customFormat="1" x14ac:dyDescent="0.25"/>
    <row r="919" s="6" customFormat="1" x14ac:dyDescent="0.25"/>
    <row r="920" s="6" customFormat="1" x14ac:dyDescent="0.25"/>
    <row r="921" s="6" customFormat="1" x14ac:dyDescent="0.25"/>
    <row r="922" s="6" customFormat="1" x14ac:dyDescent="0.25"/>
    <row r="923" s="6" customFormat="1" x14ac:dyDescent="0.25"/>
    <row r="924" s="6" customFormat="1" x14ac:dyDescent="0.25"/>
    <row r="925" s="6" customFormat="1" x14ac:dyDescent="0.25"/>
    <row r="926" s="6" customFormat="1" x14ac:dyDescent="0.25"/>
    <row r="927" s="6" customFormat="1" x14ac:dyDescent="0.25"/>
    <row r="928" s="6" customFormat="1" x14ac:dyDescent="0.25"/>
    <row r="929" s="6" customFormat="1" x14ac:dyDescent="0.25"/>
    <row r="930" s="6" customFormat="1" x14ac:dyDescent="0.25"/>
    <row r="931" s="6" customFormat="1" x14ac:dyDescent="0.25"/>
    <row r="932" s="6" customFormat="1" x14ac:dyDescent="0.25"/>
    <row r="933" s="6" customFormat="1" x14ac:dyDescent="0.25"/>
    <row r="934" s="6" customFormat="1" x14ac:dyDescent="0.25"/>
    <row r="935" s="6" customFormat="1" x14ac:dyDescent="0.25"/>
    <row r="936" s="6" customFormat="1" x14ac:dyDescent="0.25"/>
    <row r="937" s="6" customFormat="1" x14ac:dyDescent="0.25"/>
    <row r="938" s="6" customFormat="1" x14ac:dyDescent="0.25"/>
    <row r="939" s="6" customFormat="1" x14ac:dyDescent="0.25"/>
    <row r="940" s="6" customFormat="1" x14ac:dyDescent="0.25"/>
    <row r="941" s="6" customFormat="1" x14ac:dyDescent="0.25"/>
    <row r="942" s="6" customFormat="1" x14ac:dyDescent="0.25"/>
    <row r="943" s="6" customFormat="1" x14ac:dyDescent="0.25"/>
    <row r="944" s="6" customFormat="1" x14ac:dyDescent="0.25"/>
    <row r="945" s="6" customFormat="1" x14ac:dyDescent="0.25"/>
    <row r="946" s="6" customFormat="1" x14ac:dyDescent="0.25"/>
    <row r="947" s="6" customFormat="1" x14ac:dyDescent="0.25"/>
    <row r="948" s="6" customFormat="1" x14ac:dyDescent="0.25"/>
    <row r="949" s="6" customFormat="1" x14ac:dyDescent="0.25"/>
    <row r="950" s="6" customFormat="1" x14ac:dyDescent="0.25"/>
    <row r="951" s="6" customFormat="1" x14ac:dyDescent="0.25"/>
    <row r="952" s="6" customFormat="1" x14ac:dyDescent="0.25"/>
    <row r="953" s="6" customFormat="1" x14ac:dyDescent="0.25"/>
    <row r="954" s="6" customFormat="1" x14ac:dyDescent="0.25"/>
    <row r="955" s="6" customFormat="1" x14ac:dyDescent="0.25"/>
    <row r="956" s="6" customFormat="1" x14ac:dyDescent="0.25"/>
    <row r="957" s="6" customFormat="1" x14ac:dyDescent="0.25"/>
    <row r="958" s="6" customFormat="1" x14ac:dyDescent="0.25"/>
    <row r="959" s="6" customFormat="1" x14ac:dyDescent="0.25"/>
    <row r="960" s="6" customFormat="1" x14ac:dyDescent="0.25"/>
    <row r="961" s="6" customFormat="1" x14ac:dyDescent="0.25"/>
    <row r="962" s="6" customFormat="1" x14ac:dyDescent="0.25"/>
    <row r="963" s="6" customFormat="1" x14ac:dyDescent="0.25"/>
    <row r="964" s="6" customFormat="1" x14ac:dyDescent="0.25"/>
    <row r="965" s="6" customFormat="1" x14ac:dyDescent="0.25"/>
    <row r="966" s="6" customFormat="1" x14ac:dyDescent="0.25"/>
    <row r="967" s="6" customFormat="1" x14ac:dyDescent="0.25"/>
    <row r="968" s="6" customFormat="1" x14ac:dyDescent="0.25"/>
    <row r="969" s="6" customFormat="1" x14ac:dyDescent="0.25"/>
    <row r="970" s="6" customFormat="1" x14ac:dyDescent="0.25"/>
    <row r="971" s="6" customFormat="1" x14ac:dyDescent="0.25"/>
    <row r="972" s="6" customFormat="1" x14ac:dyDescent="0.25"/>
    <row r="973" s="6" customFormat="1" x14ac:dyDescent="0.25"/>
    <row r="974" s="6" customFormat="1" x14ac:dyDescent="0.25"/>
    <row r="975" s="6" customFormat="1" x14ac:dyDescent="0.25"/>
    <row r="976" s="6" customFormat="1" x14ac:dyDescent="0.25"/>
    <row r="977" s="6" customFormat="1" x14ac:dyDescent="0.25"/>
    <row r="978" s="6" customFormat="1" x14ac:dyDescent="0.25"/>
    <row r="979" s="6" customFormat="1" x14ac:dyDescent="0.25"/>
    <row r="980" s="6" customFormat="1" x14ac:dyDescent="0.25"/>
    <row r="981" s="6" customFormat="1" x14ac:dyDescent="0.25"/>
    <row r="982" s="6" customFormat="1" x14ac:dyDescent="0.25"/>
    <row r="983" s="6" customFormat="1" x14ac:dyDescent="0.25"/>
    <row r="984" s="6" customFormat="1" x14ac:dyDescent="0.25"/>
    <row r="985" s="6" customFormat="1" x14ac:dyDescent="0.25"/>
    <row r="986" s="6" customFormat="1" x14ac:dyDescent="0.25"/>
    <row r="987" s="6" customFormat="1" x14ac:dyDescent="0.25"/>
    <row r="988" s="6" customFormat="1" x14ac:dyDescent="0.25"/>
    <row r="989" s="6" customFormat="1" x14ac:dyDescent="0.25"/>
    <row r="990" s="6" customFormat="1" x14ac:dyDescent="0.25"/>
    <row r="991" s="6" customFormat="1" x14ac:dyDescent="0.25"/>
    <row r="992" s="6" customFormat="1" x14ac:dyDescent="0.25"/>
    <row r="993" s="6" customFormat="1" x14ac:dyDescent="0.25"/>
    <row r="994" s="6" customFormat="1" x14ac:dyDescent="0.25"/>
    <row r="995" s="6" customFormat="1" x14ac:dyDescent="0.25"/>
    <row r="996" s="6" customFormat="1" x14ac:dyDescent="0.25"/>
    <row r="997" s="6" customFormat="1" x14ac:dyDescent="0.25"/>
    <row r="998" s="6" customFormat="1" x14ac:dyDescent="0.25"/>
    <row r="999" s="6" customFormat="1" x14ac:dyDescent="0.25"/>
    <row r="1000" s="6" customFormat="1" x14ac:dyDescent="0.25"/>
    <row r="1001" s="6" customFormat="1" x14ac:dyDescent="0.25"/>
    <row r="1002" s="6" customFormat="1" x14ac:dyDescent="0.25"/>
    <row r="1003" s="6" customFormat="1" x14ac:dyDescent="0.25"/>
    <row r="1004" s="6" customFormat="1" x14ac:dyDescent="0.25"/>
    <row r="1005" s="6" customFormat="1" x14ac:dyDescent="0.25"/>
    <row r="1006" s="6" customFormat="1" x14ac:dyDescent="0.25"/>
    <row r="1007" s="6" customFormat="1" x14ac:dyDescent="0.25"/>
    <row r="1008" s="6" customFormat="1" x14ac:dyDescent="0.25"/>
    <row r="1009" s="6" customFormat="1" x14ac:dyDescent="0.25"/>
    <row r="1010" s="6" customFormat="1" x14ac:dyDescent="0.25"/>
    <row r="1011" s="6" customFormat="1" x14ac:dyDescent="0.25"/>
    <row r="1012" s="6" customFormat="1" x14ac:dyDescent="0.25"/>
    <row r="1013" s="6" customFormat="1" x14ac:dyDescent="0.25"/>
    <row r="1014" s="6" customFormat="1" x14ac:dyDescent="0.25"/>
    <row r="1015" s="6" customFormat="1" x14ac:dyDescent="0.25"/>
    <row r="1016" s="6" customFormat="1" x14ac:dyDescent="0.25"/>
    <row r="1017" s="6" customFormat="1" x14ac:dyDescent="0.25"/>
    <row r="1018" s="6" customFormat="1" x14ac:dyDescent="0.25"/>
    <row r="1019" s="6" customFormat="1" x14ac:dyDescent="0.25"/>
    <row r="1020" s="6" customFormat="1" x14ac:dyDescent="0.25"/>
    <row r="1021" s="6" customFormat="1" x14ac:dyDescent="0.25"/>
    <row r="1022" s="6" customFormat="1" x14ac:dyDescent="0.25"/>
    <row r="1023" s="6" customFormat="1" x14ac:dyDescent="0.25"/>
    <row r="1024" s="6" customFormat="1" x14ac:dyDescent="0.25"/>
    <row r="1025" s="6" customFormat="1" x14ac:dyDescent="0.25"/>
    <row r="1026" s="6" customFormat="1" x14ac:dyDescent="0.25"/>
    <row r="1027" s="6" customFormat="1" x14ac:dyDescent="0.25"/>
    <row r="1028" s="6" customFormat="1" x14ac:dyDescent="0.25"/>
    <row r="1029" s="6" customFormat="1" x14ac:dyDescent="0.25"/>
    <row r="1030" s="6" customFormat="1" x14ac:dyDescent="0.25"/>
    <row r="1031" s="6" customFormat="1" x14ac:dyDescent="0.25"/>
    <row r="1032" s="6" customFormat="1" x14ac:dyDescent="0.25"/>
    <row r="1033" s="6" customFormat="1" x14ac:dyDescent="0.25"/>
    <row r="1034" s="6" customFormat="1" x14ac:dyDescent="0.25"/>
    <row r="1035" s="6" customFormat="1" x14ac:dyDescent="0.25"/>
    <row r="1036" s="6" customFormat="1" x14ac:dyDescent="0.25"/>
    <row r="1037" s="6" customFormat="1" x14ac:dyDescent="0.25"/>
    <row r="1038" s="6" customFormat="1" x14ac:dyDescent="0.25"/>
    <row r="1039" s="6" customFormat="1" x14ac:dyDescent="0.25"/>
    <row r="1040" s="6" customFormat="1" x14ac:dyDescent="0.25"/>
    <row r="1041" s="6" customFormat="1" x14ac:dyDescent="0.25"/>
    <row r="1042" s="6" customFormat="1" x14ac:dyDescent="0.25"/>
    <row r="1043" s="6" customFormat="1" x14ac:dyDescent="0.25"/>
    <row r="1044" s="6" customFormat="1" x14ac:dyDescent="0.25"/>
    <row r="1045" s="6" customFormat="1" x14ac:dyDescent="0.25"/>
    <row r="1046" s="6" customFormat="1" x14ac:dyDescent="0.25"/>
    <row r="1047" s="6" customFormat="1" x14ac:dyDescent="0.25"/>
    <row r="1048" s="6" customFormat="1" x14ac:dyDescent="0.25"/>
    <row r="1049" s="6" customFormat="1" x14ac:dyDescent="0.25"/>
    <row r="1050" s="6" customFormat="1" x14ac:dyDescent="0.25"/>
    <row r="1051" s="6" customFormat="1" x14ac:dyDescent="0.25"/>
    <row r="1052" s="6" customFormat="1" x14ac:dyDescent="0.25"/>
    <row r="1053" s="6" customFormat="1" x14ac:dyDescent="0.25"/>
    <row r="1054" s="6" customFormat="1" x14ac:dyDescent="0.25"/>
    <row r="1055" s="6" customFormat="1" x14ac:dyDescent="0.25"/>
    <row r="1056" s="6" customFormat="1" x14ac:dyDescent="0.25"/>
    <row r="1057" s="6" customFormat="1" x14ac:dyDescent="0.25"/>
    <row r="1058" s="6" customFormat="1" x14ac:dyDescent="0.25"/>
    <row r="1059" s="6" customFormat="1" x14ac:dyDescent="0.25"/>
    <row r="1060" s="6" customFormat="1" x14ac:dyDescent="0.25"/>
    <row r="1061" s="6" customFormat="1" x14ac:dyDescent="0.25"/>
    <row r="1062" s="6" customFormat="1" x14ac:dyDescent="0.25"/>
    <row r="1063" s="6" customFormat="1" x14ac:dyDescent="0.25"/>
    <row r="1064" s="6" customFormat="1" x14ac:dyDescent="0.25"/>
    <row r="1065" s="6" customFormat="1" x14ac:dyDescent="0.25"/>
    <row r="1066" s="6" customFormat="1" x14ac:dyDescent="0.25"/>
    <row r="1067" s="6" customFormat="1" x14ac:dyDescent="0.25"/>
    <row r="1068" s="6" customFormat="1" x14ac:dyDescent="0.25"/>
    <row r="1069" s="6" customFormat="1" x14ac:dyDescent="0.25"/>
    <row r="1070" s="6" customFormat="1" x14ac:dyDescent="0.25"/>
    <row r="1071" s="6" customFormat="1" x14ac:dyDescent="0.25"/>
    <row r="1072" s="6" customFormat="1" x14ac:dyDescent="0.25"/>
    <row r="1073" s="6" customFormat="1" x14ac:dyDescent="0.25"/>
    <row r="1074" s="6" customFormat="1" x14ac:dyDescent="0.25"/>
    <row r="1075" s="6" customFormat="1" x14ac:dyDescent="0.25"/>
    <row r="1076" s="6" customFormat="1" x14ac:dyDescent="0.25"/>
    <row r="1077" s="6" customFormat="1" x14ac:dyDescent="0.25"/>
    <row r="1078" s="6" customFormat="1" x14ac:dyDescent="0.25"/>
    <row r="1079" s="6" customFormat="1" x14ac:dyDescent="0.25"/>
    <row r="1080" s="6" customFormat="1" x14ac:dyDescent="0.25"/>
    <row r="1081" s="6" customFormat="1" x14ac:dyDescent="0.25"/>
    <row r="1082" s="6" customFormat="1" x14ac:dyDescent="0.25"/>
    <row r="1083" s="6" customFormat="1" x14ac:dyDescent="0.25"/>
    <row r="1084" s="6" customFormat="1" x14ac:dyDescent="0.25"/>
    <row r="1085" s="6" customFormat="1" x14ac:dyDescent="0.25"/>
    <row r="1086" s="6" customFormat="1" x14ac:dyDescent="0.25"/>
    <row r="1087" s="6" customFormat="1" x14ac:dyDescent="0.25"/>
    <row r="1088" s="6" customFormat="1" x14ac:dyDescent="0.25"/>
    <row r="1089" s="6" customFormat="1" x14ac:dyDescent="0.25"/>
    <row r="1090" s="6" customFormat="1" x14ac:dyDescent="0.25"/>
    <row r="1091" s="6" customFormat="1" x14ac:dyDescent="0.25"/>
    <row r="1092" s="6" customFormat="1" x14ac:dyDescent="0.25"/>
    <row r="1093" s="6" customFormat="1" x14ac:dyDescent="0.25"/>
    <row r="1094" s="6" customFormat="1" x14ac:dyDescent="0.25"/>
    <row r="1095" s="6" customFormat="1" x14ac:dyDescent="0.25"/>
    <row r="1096" s="6" customFormat="1" x14ac:dyDescent="0.25"/>
    <row r="1097" s="6" customFormat="1" x14ac:dyDescent="0.25"/>
    <row r="1098" s="6" customFormat="1" x14ac:dyDescent="0.25"/>
    <row r="1099" s="6" customFormat="1" x14ac:dyDescent="0.25"/>
    <row r="1100" s="6" customFormat="1" x14ac:dyDescent="0.25"/>
    <row r="1101" s="6" customFormat="1" x14ac:dyDescent="0.25"/>
    <row r="1102" s="6" customFormat="1" x14ac:dyDescent="0.25"/>
    <row r="1103" s="6" customFormat="1" x14ac:dyDescent="0.25"/>
    <row r="1104" s="6" customFormat="1" x14ac:dyDescent="0.25"/>
    <row r="1105" s="6" customFormat="1" x14ac:dyDescent="0.25"/>
    <row r="1106" s="6" customFormat="1" x14ac:dyDescent="0.25"/>
    <row r="1107" s="6" customFormat="1" x14ac:dyDescent="0.25"/>
    <row r="1108" s="6" customFormat="1" x14ac:dyDescent="0.25"/>
    <row r="1109" s="6" customFormat="1" x14ac:dyDescent="0.25"/>
    <row r="1110" s="6" customFormat="1" x14ac:dyDescent="0.25"/>
    <row r="1111" s="6" customFormat="1" x14ac:dyDescent="0.25"/>
    <row r="1112" s="6" customFormat="1" x14ac:dyDescent="0.25"/>
    <row r="1113" s="6" customFormat="1" x14ac:dyDescent="0.25"/>
    <row r="1114" s="6" customFormat="1" x14ac:dyDescent="0.25"/>
    <row r="1115" s="6" customFormat="1" x14ac:dyDescent="0.25"/>
    <row r="1116" s="6" customFormat="1" x14ac:dyDescent="0.25"/>
    <row r="1117" s="6" customFormat="1" x14ac:dyDescent="0.25"/>
    <row r="1118" s="6" customFormat="1" x14ac:dyDescent="0.25"/>
    <row r="1119" s="6" customFormat="1" x14ac:dyDescent="0.25"/>
    <row r="1120" s="6" customFormat="1" x14ac:dyDescent="0.25"/>
    <row r="1121" s="6" customFormat="1" x14ac:dyDescent="0.25"/>
    <row r="1122" s="6" customFormat="1" x14ac:dyDescent="0.25"/>
    <row r="1123" s="6" customFormat="1" x14ac:dyDescent="0.25"/>
    <row r="1124" s="6" customFormat="1" x14ac:dyDescent="0.25"/>
    <row r="1125" s="6" customFormat="1" x14ac:dyDescent="0.25"/>
    <row r="1126" s="6" customFormat="1" x14ac:dyDescent="0.25"/>
    <row r="1127" s="6" customFormat="1" x14ac:dyDescent="0.25"/>
    <row r="1128" s="6" customFormat="1" x14ac:dyDescent="0.25"/>
    <row r="1129" s="6" customFormat="1" x14ac:dyDescent="0.25"/>
    <row r="1130" s="6" customFormat="1" x14ac:dyDescent="0.25"/>
    <row r="1131" s="6" customFormat="1" x14ac:dyDescent="0.25"/>
    <row r="1132" s="6" customFormat="1" x14ac:dyDescent="0.25"/>
    <row r="1133" s="6" customFormat="1" x14ac:dyDescent="0.25"/>
    <row r="1134" s="6" customFormat="1" x14ac:dyDescent="0.25"/>
    <row r="1135" s="6" customFormat="1" x14ac:dyDescent="0.25"/>
    <row r="1136" s="6" customFormat="1" x14ac:dyDescent="0.25"/>
    <row r="1137" s="6" customFormat="1" x14ac:dyDescent="0.25"/>
    <row r="1138" s="6" customFormat="1" x14ac:dyDescent="0.25"/>
    <row r="1139" s="6" customFormat="1" x14ac:dyDescent="0.25"/>
    <row r="1140" s="6" customFormat="1" x14ac:dyDescent="0.25"/>
    <row r="1141" s="6" customFormat="1" x14ac:dyDescent="0.25"/>
    <row r="1142" s="6" customFormat="1" x14ac:dyDescent="0.25"/>
    <row r="1143" s="6" customFormat="1" x14ac:dyDescent="0.25"/>
    <row r="1144" s="6" customFormat="1" x14ac:dyDescent="0.25"/>
    <row r="1145" s="6" customFormat="1" x14ac:dyDescent="0.25"/>
    <row r="1146" s="6" customFormat="1" x14ac:dyDescent="0.25"/>
    <row r="1147" s="6" customFormat="1" x14ac:dyDescent="0.25"/>
    <row r="1148" s="6" customFormat="1" x14ac:dyDescent="0.25"/>
    <row r="1149" s="6" customFormat="1" x14ac:dyDescent="0.25"/>
    <row r="1150" s="6" customFormat="1" x14ac:dyDescent="0.25"/>
    <row r="1151" s="6" customFormat="1" x14ac:dyDescent="0.25"/>
    <row r="1152" s="6" customFormat="1" x14ac:dyDescent="0.25"/>
    <row r="1153" s="6" customFormat="1" x14ac:dyDescent="0.25"/>
    <row r="1154" s="6" customFormat="1" x14ac:dyDescent="0.25"/>
    <row r="1155" s="6" customFormat="1" x14ac:dyDescent="0.25"/>
    <row r="1156" s="6" customFormat="1" x14ac:dyDescent="0.25"/>
    <row r="1157" s="6" customFormat="1" x14ac:dyDescent="0.25"/>
    <row r="1158" s="6" customFormat="1" x14ac:dyDescent="0.25"/>
    <row r="1159" s="6" customFormat="1" x14ac:dyDescent="0.25"/>
    <row r="1160" s="6" customFormat="1" x14ac:dyDescent="0.25"/>
    <row r="1161" s="6" customFormat="1" x14ac:dyDescent="0.25"/>
    <row r="1162" s="6" customFormat="1" x14ac:dyDescent="0.25"/>
    <row r="1163" s="6" customFormat="1" x14ac:dyDescent="0.25"/>
    <row r="1164" s="6" customFormat="1" x14ac:dyDescent="0.25"/>
    <row r="1165" s="6" customFormat="1" x14ac:dyDescent="0.25"/>
    <row r="1166" s="6" customFormat="1" x14ac:dyDescent="0.25"/>
    <row r="1167" s="6" customFormat="1" x14ac:dyDescent="0.25"/>
    <row r="1168" s="6" customFormat="1" x14ac:dyDescent="0.25"/>
    <row r="1169" s="6" customFormat="1" x14ac:dyDescent="0.25"/>
    <row r="1170" s="6" customFormat="1" x14ac:dyDescent="0.25"/>
    <row r="1171" s="6" customFormat="1" x14ac:dyDescent="0.25"/>
    <row r="1172" s="6" customFormat="1" x14ac:dyDescent="0.25"/>
    <row r="1173" s="6" customFormat="1" x14ac:dyDescent="0.25"/>
    <row r="1174" s="6" customFormat="1" x14ac:dyDescent="0.25"/>
    <row r="1175" s="6" customFormat="1" x14ac:dyDescent="0.25"/>
    <row r="1176" s="6" customFormat="1" x14ac:dyDescent="0.25"/>
    <row r="1177" s="6" customFormat="1" x14ac:dyDescent="0.25"/>
    <row r="1178" s="6" customFormat="1" x14ac:dyDescent="0.25"/>
    <row r="1179" s="6" customFormat="1" x14ac:dyDescent="0.25"/>
    <row r="1180" s="6" customFormat="1" x14ac:dyDescent="0.25"/>
    <row r="1181" s="6" customFormat="1" x14ac:dyDescent="0.25"/>
    <row r="1182" s="6" customFormat="1" x14ac:dyDescent="0.25"/>
    <row r="1183" s="6" customFormat="1" x14ac:dyDescent="0.25"/>
    <row r="1184" s="6" customFormat="1" x14ac:dyDescent="0.25"/>
    <row r="1185" s="6" customFormat="1" x14ac:dyDescent="0.25"/>
    <row r="1186" s="6" customFormat="1" x14ac:dyDescent="0.25"/>
    <row r="1187" s="6" customFormat="1" x14ac:dyDescent="0.25"/>
    <row r="1188" s="6" customFormat="1" x14ac:dyDescent="0.25"/>
    <row r="1189" s="6" customFormat="1" x14ac:dyDescent="0.25"/>
    <row r="1190" s="6" customFormat="1" x14ac:dyDescent="0.25"/>
    <row r="1191" s="6" customFormat="1" x14ac:dyDescent="0.25"/>
    <row r="1192" s="6" customFormat="1" x14ac:dyDescent="0.25"/>
    <row r="1193" s="6" customFormat="1" x14ac:dyDescent="0.25"/>
    <row r="1194" s="6" customFormat="1" x14ac:dyDescent="0.25"/>
    <row r="1195" s="6" customFormat="1" x14ac:dyDescent="0.25"/>
    <row r="1196" s="6" customFormat="1" x14ac:dyDescent="0.25"/>
    <row r="1197" s="6" customFormat="1" x14ac:dyDescent="0.25"/>
    <row r="1198" s="6" customFormat="1" x14ac:dyDescent="0.25"/>
    <row r="1199" s="6" customFormat="1" x14ac:dyDescent="0.25"/>
    <row r="1200" s="6" customFormat="1" x14ac:dyDescent="0.25"/>
    <row r="1201" s="6" customFormat="1" x14ac:dyDescent="0.25"/>
    <row r="1202" s="6" customFormat="1" x14ac:dyDescent="0.25"/>
    <row r="1203" s="6" customFormat="1" x14ac:dyDescent="0.25"/>
    <row r="1204" s="6" customFormat="1" x14ac:dyDescent="0.25"/>
    <row r="1205" s="6" customFormat="1" x14ac:dyDescent="0.25"/>
    <row r="1206" s="6" customFormat="1" x14ac:dyDescent="0.25"/>
    <row r="1207" s="6" customFormat="1" x14ac:dyDescent="0.25"/>
    <row r="1208" s="6" customFormat="1" x14ac:dyDescent="0.25"/>
    <row r="1209" s="6" customFormat="1" x14ac:dyDescent="0.25"/>
    <row r="1210" s="6" customFormat="1" x14ac:dyDescent="0.25"/>
    <row r="1211" s="6" customFormat="1" x14ac:dyDescent="0.25"/>
    <row r="1212" s="6" customFormat="1" x14ac:dyDescent="0.25"/>
    <row r="1213" s="6" customFormat="1" x14ac:dyDescent="0.25"/>
    <row r="1214" s="6" customFormat="1" x14ac:dyDescent="0.25"/>
    <row r="1215" s="6" customFormat="1" x14ac:dyDescent="0.25"/>
    <row r="1216" s="6" customFormat="1" x14ac:dyDescent="0.25"/>
    <row r="1217" s="6" customFormat="1" x14ac:dyDescent="0.25"/>
    <row r="1218" s="6" customFormat="1" x14ac:dyDescent="0.25"/>
    <row r="1219" s="6" customFormat="1" x14ac:dyDescent="0.25"/>
    <row r="1220" s="6" customFormat="1" x14ac:dyDescent="0.25"/>
    <row r="1221" s="6" customFormat="1" x14ac:dyDescent="0.25"/>
    <row r="1222" s="6" customFormat="1" x14ac:dyDescent="0.25"/>
    <row r="1223" s="6" customFormat="1" x14ac:dyDescent="0.25"/>
    <row r="1224" s="6" customFormat="1" x14ac:dyDescent="0.25"/>
    <row r="1225" s="6" customFormat="1" x14ac:dyDescent="0.25"/>
    <row r="1226" s="6" customFormat="1" x14ac:dyDescent="0.25"/>
    <row r="1227" s="6" customFormat="1" x14ac:dyDescent="0.25"/>
    <row r="1228" s="6" customFormat="1" x14ac:dyDescent="0.25"/>
    <row r="1229" s="6" customFormat="1" x14ac:dyDescent="0.25"/>
    <row r="1230" s="6" customFormat="1" x14ac:dyDescent="0.25"/>
    <row r="1231" s="6" customFormat="1" x14ac:dyDescent="0.25"/>
    <row r="1232" s="6" customFormat="1" x14ac:dyDescent="0.25"/>
    <row r="1233" s="6" customFormat="1" x14ac:dyDescent="0.25"/>
    <row r="1234" s="6" customFormat="1" x14ac:dyDescent="0.25"/>
    <row r="1235" s="6" customFormat="1" x14ac:dyDescent="0.25"/>
    <row r="1236" s="6" customFormat="1" x14ac:dyDescent="0.25"/>
    <row r="1237" s="6" customFormat="1" x14ac:dyDescent="0.25"/>
    <row r="1238" s="6" customFormat="1" x14ac:dyDescent="0.25"/>
    <row r="1239" s="6" customFormat="1" x14ac:dyDescent="0.25"/>
    <row r="1240" s="6" customFormat="1" x14ac:dyDescent="0.25"/>
    <row r="1241" s="6" customFormat="1" x14ac:dyDescent="0.25"/>
    <row r="1242" s="6" customFormat="1" x14ac:dyDescent="0.25"/>
    <row r="1243" s="6" customFormat="1" x14ac:dyDescent="0.25"/>
    <row r="1244" s="6" customFormat="1" x14ac:dyDescent="0.25"/>
    <row r="1245" s="6" customFormat="1" x14ac:dyDescent="0.25"/>
    <row r="1246" s="6" customFormat="1" x14ac:dyDescent="0.25"/>
    <row r="1247" s="6" customFormat="1" x14ac:dyDescent="0.25"/>
    <row r="1248" s="6" customFormat="1" x14ac:dyDescent="0.25"/>
    <row r="1249" s="6" customFormat="1" x14ac:dyDescent="0.25"/>
    <row r="1250" s="6" customFormat="1" x14ac:dyDescent="0.25"/>
    <row r="1251" s="6" customFormat="1" x14ac:dyDescent="0.25"/>
    <row r="1252" s="6" customFormat="1" x14ac:dyDescent="0.25"/>
    <row r="1253" s="6" customFormat="1" x14ac:dyDescent="0.25"/>
    <row r="1254" s="6" customFormat="1" x14ac:dyDescent="0.25"/>
    <row r="1255" s="6" customFormat="1" x14ac:dyDescent="0.25"/>
    <row r="1256" s="6" customFormat="1" x14ac:dyDescent="0.25"/>
    <row r="1257" s="6" customFormat="1" x14ac:dyDescent="0.25"/>
    <row r="1258" s="6" customFormat="1" x14ac:dyDescent="0.25"/>
    <row r="1259" s="6" customFormat="1" x14ac:dyDescent="0.25"/>
    <row r="1260" s="6" customFormat="1" x14ac:dyDescent="0.25"/>
    <row r="1261" s="6" customFormat="1" x14ac:dyDescent="0.25"/>
    <row r="1262" s="6" customFormat="1" x14ac:dyDescent="0.25"/>
    <row r="1263" s="6" customFormat="1" x14ac:dyDescent="0.25"/>
    <row r="1264" s="6" customFormat="1" x14ac:dyDescent="0.25"/>
    <row r="1265" s="6" customFormat="1" x14ac:dyDescent="0.25"/>
    <row r="1266" s="6" customFormat="1" x14ac:dyDescent="0.25"/>
    <row r="1267" s="6" customFormat="1" x14ac:dyDescent="0.25"/>
    <row r="1268" s="6" customFormat="1" x14ac:dyDescent="0.25"/>
    <row r="1269" s="6" customFormat="1" x14ac:dyDescent="0.25"/>
    <row r="1270" s="6" customFormat="1" x14ac:dyDescent="0.25"/>
    <row r="1271" s="6" customFormat="1" x14ac:dyDescent="0.25"/>
    <row r="1272" s="6" customFormat="1" x14ac:dyDescent="0.25"/>
    <row r="1273" s="6" customFormat="1" x14ac:dyDescent="0.25"/>
    <row r="1274" s="6" customFormat="1" x14ac:dyDescent="0.25"/>
    <row r="1275" s="6" customFormat="1" x14ac:dyDescent="0.25"/>
    <row r="1276" s="6" customFormat="1" x14ac:dyDescent="0.25"/>
    <row r="1277" s="6" customFormat="1" x14ac:dyDescent="0.25"/>
    <row r="1278" s="6" customFormat="1" x14ac:dyDescent="0.25"/>
    <row r="1279" s="6" customFormat="1" x14ac:dyDescent="0.25"/>
    <row r="1280" s="6" customFormat="1" x14ac:dyDescent="0.25"/>
    <row r="1281" s="6" customFormat="1" x14ac:dyDescent="0.25"/>
    <row r="1282" s="6" customFormat="1" x14ac:dyDescent="0.25"/>
    <row r="1283" s="6" customFormat="1" x14ac:dyDescent="0.25"/>
    <row r="1284" s="6" customFormat="1" x14ac:dyDescent="0.25"/>
    <row r="1285" s="6" customFormat="1" x14ac:dyDescent="0.25"/>
    <row r="1286" s="6" customFormat="1" x14ac:dyDescent="0.25"/>
    <row r="1287" s="6" customFormat="1" x14ac:dyDescent="0.25"/>
    <row r="1288" s="6" customFormat="1" x14ac:dyDescent="0.25"/>
    <row r="1289" s="6" customFormat="1" x14ac:dyDescent="0.25"/>
    <row r="1290" s="6" customFormat="1" x14ac:dyDescent="0.25"/>
    <row r="1291" s="6" customFormat="1" x14ac:dyDescent="0.25"/>
    <row r="1292" s="6" customFormat="1" x14ac:dyDescent="0.25"/>
    <row r="1293" s="6" customFormat="1" x14ac:dyDescent="0.25"/>
    <row r="1294" s="6" customFormat="1" x14ac:dyDescent="0.25"/>
    <row r="1295" s="6" customFormat="1" x14ac:dyDescent="0.25"/>
    <row r="1296" s="6" customFormat="1" x14ac:dyDescent="0.25"/>
    <row r="1297" s="6" customFormat="1" x14ac:dyDescent="0.25"/>
    <row r="1298" s="6" customFormat="1" x14ac:dyDescent="0.25"/>
    <row r="1299" s="6" customFormat="1" x14ac:dyDescent="0.25"/>
    <row r="1300" s="6" customFormat="1" x14ac:dyDescent="0.25"/>
    <row r="1301" s="6" customFormat="1" x14ac:dyDescent="0.25"/>
    <row r="1302" s="6" customFormat="1" x14ac:dyDescent="0.25"/>
    <row r="1303" s="6" customFormat="1" x14ac:dyDescent="0.25"/>
    <row r="1304" s="6" customFormat="1" x14ac:dyDescent="0.25"/>
    <row r="1305" s="6" customFormat="1" x14ac:dyDescent="0.25"/>
    <row r="1306" s="6" customFormat="1" x14ac:dyDescent="0.25"/>
    <row r="1307" s="6" customFormat="1" x14ac:dyDescent="0.25"/>
    <row r="1308" s="6" customFormat="1" x14ac:dyDescent="0.25"/>
    <row r="1309" s="6" customFormat="1" x14ac:dyDescent="0.25"/>
    <row r="1310" s="6" customFormat="1" x14ac:dyDescent="0.25"/>
    <row r="1311" s="6" customFormat="1" x14ac:dyDescent="0.25"/>
    <row r="1312" s="6" customFormat="1" x14ac:dyDescent="0.25"/>
    <row r="1313" s="6" customFormat="1" x14ac:dyDescent="0.25"/>
    <row r="1314" s="6" customFormat="1" x14ac:dyDescent="0.25"/>
    <row r="1315" s="6" customFormat="1" x14ac:dyDescent="0.25"/>
    <row r="1316" s="6" customFormat="1" x14ac:dyDescent="0.25"/>
    <row r="1317" s="6" customFormat="1" x14ac:dyDescent="0.25"/>
    <row r="1318" s="6" customFormat="1" x14ac:dyDescent="0.25"/>
    <row r="1319" s="6" customFormat="1" x14ac:dyDescent="0.25"/>
    <row r="1320" s="6" customFormat="1" x14ac:dyDescent="0.25"/>
    <row r="1321" s="6" customFormat="1" x14ac:dyDescent="0.25"/>
    <row r="1322" s="6" customFormat="1" x14ac:dyDescent="0.25"/>
    <row r="1323" s="6" customFormat="1" x14ac:dyDescent="0.25"/>
    <row r="1324" s="6" customFormat="1" x14ac:dyDescent="0.25"/>
    <row r="1325" s="6" customFormat="1" x14ac:dyDescent="0.25"/>
    <row r="1326" s="6" customFormat="1" x14ac:dyDescent="0.25"/>
    <row r="1327" s="6" customFormat="1" x14ac:dyDescent="0.25"/>
    <row r="1328" s="6" customFormat="1" x14ac:dyDescent="0.25"/>
    <row r="1329" s="6" customFormat="1" x14ac:dyDescent="0.25"/>
    <row r="1330" s="6" customFormat="1" x14ac:dyDescent="0.25"/>
    <row r="1331" s="6" customFormat="1" x14ac:dyDescent="0.25"/>
    <row r="1332" s="6" customFormat="1" x14ac:dyDescent="0.25"/>
    <row r="1333" s="6" customFormat="1" x14ac:dyDescent="0.25"/>
    <row r="1334" s="6" customFormat="1" x14ac:dyDescent="0.25"/>
    <row r="1335" s="6" customFormat="1" x14ac:dyDescent="0.25"/>
    <row r="1336" s="6" customFormat="1" x14ac:dyDescent="0.25"/>
    <row r="1337" s="6" customFormat="1" x14ac:dyDescent="0.25"/>
    <row r="1338" s="6" customFormat="1" x14ac:dyDescent="0.25"/>
    <row r="1339" s="6" customFormat="1" x14ac:dyDescent="0.25"/>
    <row r="1340" s="6" customFormat="1" x14ac:dyDescent="0.25"/>
    <row r="1341" s="6" customFormat="1" x14ac:dyDescent="0.25"/>
    <row r="1342" s="6" customFormat="1" x14ac:dyDescent="0.25"/>
    <row r="1343" s="6" customFormat="1" x14ac:dyDescent="0.25"/>
    <row r="1344" s="6" customFormat="1" x14ac:dyDescent="0.25"/>
    <row r="1345" s="6" customFormat="1" x14ac:dyDescent="0.25"/>
    <row r="1346" s="6" customFormat="1" x14ac:dyDescent="0.25"/>
    <row r="1347" s="6" customFormat="1" x14ac:dyDescent="0.25"/>
    <row r="1348" s="6" customFormat="1" x14ac:dyDescent="0.25"/>
    <row r="1349" s="6" customFormat="1" x14ac:dyDescent="0.25"/>
    <row r="1350" s="6" customFormat="1" x14ac:dyDescent="0.25"/>
    <row r="1351" s="6" customFormat="1" x14ac:dyDescent="0.25"/>
    <row r="1352" s="6" customFormat="1" x14ac:dyDescent="0.25"/>
    <row r="1353" s="6" customFormat="1" x14ac:dyDescent="0.25"/>
    <row r="1354" s="6" customFormat="1" x14ac:dyDescent="0.25"/>
    <row r="1355" s="6" customFormat="1" x14ac:dyDescent="0.25"/>
    <row r="1356" s="6" customFormat="1" x14ac:dyDescent="0.25"/>
    <row r="1357" s="6" customFormat="1" x14ac:dyDescent="0.25"/>
    <row r="1358" s="6" customFormat="1" x14ac:dyDescent="0.25"/>
    <row r="1359" s="6" customFormat="1" x14ac:dyDescent="0.25"/>
    <row r="1360" s="6" customFormat="1" x14ac:dyDescent="0.25"/>
    <row r="1361" s="6" customFormat="1" x14ac:dyDescent="0.25"/>
    <row r="1362" s="6" customFormat="1" x14ac:dyDescent="0.25"/>
    <row r="1363" s="6" customFormat="1" x14ac:dyDescent="0.25"/>
    <row r="1364" s="6" customFormat="1" x14ac:dyDescent="0.25"/>
    <row r="1365" s="6" customFormat="1" x14ac:dyDescent="0.25"/>
    <row r="1366" s="6" customFormat="1" x14ac:dyDescent="0.25"/>
    <row r="1367" s="6" customFormat="1" x14ac:dyDescent="0.25"/>
    <row r="1368" s="6" customFormat="1" x14ac:dyDescent="0.25"/>
    <row r="1369" s="6" customFormat="1" x14ac:dyDescent="0.25"/>
    <row r="1370" s="6" customFormat="1" x14ac:dyDescent="0.25"/>
    <row r="1371" s="6" customFormat="1" x14ac:dyDescent="0.25"/>
    <row r="1372" s="6" customFormat="1" x14ac:dyDescent="0.25"/>
    <row r="1373" s="6" customFormat="1" x14ac:dyDescent="0.25"/>
    <row r="1374" s="6" customFormat="1" x14ac:dyDescent="0.25"/>
    <row r="1375" s="6" customFormat="1" x14ac:dyDescent="0.25"/>
    <row r="1376" s="6" customFormat="1" x14ac:dyDescent="0.25"/>
    <row r="1377" s="6" customFormat="1" x14ac:dyDescent="0.25"/>
    <row r="1378" s="6" customFormat="1" x14ac:dyDescent="0.25"/>
    <row r="1379" s="6" customFormat="1" x14ac:dyDescent="0.25"/>
    <row r="1380" s="6" customFormat="1" x14ac:dyDescent="0.25"/>
    <row r="1381" s="6" customFormat="1" x14ac:dyDescent="0.25"/>
    <row r="1382" s="6" customFormat="1" x14ac:dyDescent="0.25"/>
    <row r="1383" s="6" customFormat="1" x14ac:dyDescent="0.25"/>
    <row r="1384" s="6" customFormat="1" x14ac:dyDescent="0.25"/>
    <row r="1385" s="6" customFormat="1" x14ac:dyDescent="0.25"/>
    <row r="1386" s="6" customFormat="1" x14ac:dyDescent="0.25"/>
    <row r="1387" s="6" customFormat="1" x14ac:dyDescent="0.25"/>
    <row r="1388" s="6" customFormat="1" x14ac:dyDescent="0.25"/>
    <row r="1389" s="6" customFormat="1" x14ac:dyDescent="0.25"/>
    <row r="1390" s="6" customFormat="1" x14ac:dyDescent="0.25"/>
    <row r="1391" s="6" customFormat="1" x14ac:dyDescent="0.25"/>
    <row r="1392" s="6" customFormat="1" x14ac:dyDescent="0.25"/>
    <row r="1393" s="6" customFormat="1" x14ac:dyDescent="0.25"/>
    <row r="1394" s="6" customFormat="1" x14ac:dyDescent="0.25"/>
    <row r="1395" s="6" customFormat="1" x14ac:dyDescent="0.25"/>
    <row r="1396" s="6" customFormat="1" x14ac:dyDescent="0.25"/>
    <row r="1397" s="6" customFormat="1" x14ac:dyDescent="0.25"/>
    <row r="1398" s="6" customFormat="1" x14ac:dyDescent="0.25"/>
    <row r="1399" s="6" customFormat="1" x14ac:dyDescent="0.25"/>
    <row r="1400" s="6" customFormat="1" x14ac:dyDescent="0.25"/>
    <row r="1401" s="6" customFormat="1" x14ac:dyDescent="0.25"/>
    <row r="1402" s="6" customFormat="1" x14ac:dyDescent="0.25"/>
    <row r="1403" s="6" customFormat="1" x14ac:dyDescent="0.25"/>
    <row r="1404" s="6" customFormat="1" x14ac:dyDescent="0.25"/>
    <row r="1405" s="6" customFormat="1" x14ac:dyDescent="0.25"/>
    <row r="1406" s="6" customFormat="1" x14ac:dyDescent="0.25"/>
    <row r="1407" s="6" customFormat="1" x14ac:dyDescent="0.25"/>
    <row r="1408" s="6" customFormat="1" x14ac:dyDescent="0.25"/>
    <row r="1409" s="6" customFormat="1" x14ac:dyDescent="0.25"/>
    <row r="1410" s="6" customFormat="1" x14ac:dyDescent="0.25"/>
    <row r="1411" s="6" customFormat="1" x14ac:dyDescent="0.25"/>
    <row r="1412" s="6" customFormat="1" x14ac:dyDescent="0.25"/>
    <row r="1413" s="6" customFormat="1" x14ac:dyDescent="0.25"/>
    <row r="1414" s="6" customFormat="1" x14ac:dyDescent="0.25"/>
    <row r="1415" s="6" customFormat="1" x14ac:dyDescent="0.25"/>
    <row r="1416" s="6" customFormat="1" x14ac:dyDescent="0.25"/>
    <row r="1417" s="6" customFormat="1" x14ac:dyDescent="0.25"/>
    <row r="1418" s="6" customFormat="1" x14ac:dyDescent="0.25"/>
    <row r="1419" s="6" customFormat="1" x14ac:dyDescent="0.25"/>
    <row r="1420" s="6" customFormat="1" x14ac:dyDescent="0.25"/>
    <row r="1421" s="6" customFormat="1" x14ac:dyDescent="0.25"/>
    <row r="1422" s="6" customFormat="1" x14ac:dyDescent="0.25"/>
    <row r="1423" s="6" customFormat="1" x14ac:dyDescent="0.25"/>
    <row r="1424" s="6" customFormat="1" x14ac:dyDescent="0.25"/>
    <row r="1425" s="6" customFormat="1" x14ac:dyDescent="0.25"/>
    <row r="1426" s="6" customFormat="1" x14ac:dyDescent="0.25"/>
    <row r="1427" s="6" customFormat="1" x14ac:dyDescent="0.25"/>
    <row r="1428" s="6" customFormat="1" x14ac:dyDescent="0.25"/>
    <row r="1429" s="6" customFormat="1" x14ac:dyDescent="0.25"/>
    <row r="1430" s="6" customFormat="1" x14ac:dyDescent="0.25"/>
    <row r="1431" s="6" customFormat="1" x14ac:dyDescent="0.25"/>
    <row r="1432" s="6" customFormat="1" x14ac:dyDescent="0.25"/>
    <row r="1433" s="6" customFormat="1" x14ac:dyDescent="0.25"/>
    <row r="1434" s="6" customFormat="1" x14ac:dyDescent="0.25"/>
    <row r="1435" s="6" customFormat="1" x14ac:dyDescent="0.25"/>
    <row r="1436" s="6" customFormat="1" x14ac:dyDescent="0.25"/>
    <row r="1437" s="6" customFormat="1" x14ac:dyDescent="0.25"/>
    <row r="1438" s="6" customFormat="1" x14ac:dyDescent="0.25"/>
    <row r="1439" s="6" customFormat="1" x14ac:dyDescent="0.25"/>
    <row r="1440" s="6" customFormat="1" x14ac:dyDescent="0.25"/>
    <row r="1441" s="6" customFormat="1" x14ac:dyDescent="0.25"/>
    <row r="1442" s="6" customFormat="1" x14ac:dyDescent="0.25"/>
    <row r="1443" s="6" customFormat="1" x14ac:dyDescent="0.25"/>
    <row r="1444" s="6" customFormat="1" x14ac:dyDescent="0.25"/>
    <row r="1445" s="6" customFormat="1" x14ac:dyDescent="0.25"/>
    <row r="1446" s="6" customFormat="1" x14ac:dyDescent="0.25"/>
    <row r="1447" s="6" customFormat="1" x14ac:dyDescent="0.25"/>
    <row r="1448" s="6" customFormat="1" x14ac:dyDescent="0.25"/>
    <row r="1449" s="6" customFormat="1" x14ac:dyDescent="0.25"/>
    <row r="1450" s="6" customFormat="1" x14ac:dyDescent="0.25"/>
    <row r="1451" s="6" customFormat="1" x14ac:dyDescent="0.25"/>
    <row r="1452" s="6" customFormat="1" x14ac:dyDescent="0.25"/>
    <row r="1453" s="6" customFormat="1" x14ac:dyDescent="0.25"/>
    <row r="1454" s="6" customFormat="1" x14ac:dyDescent="0.25"/>
    <row r="1455" s="6" customFormat="1" x14ac:dyDescent="0.25"/>
    <row r="1456" s="6" customFormat="1" x14ac:dyDescent="0.25"/>
    <row r="1457" s="6" customFormat="1" x14ac:dyDescent="0.25"/>
    <row r="1458" s="6" customFormat="1" x14ac:dyDescent="0.25"/>
    <row r="1459" s="6" customFormat="1" x14ac:dyDescent="0.25"/>
    <row r="1460" s="6" customFormat="1" x14ac:dyDescent="0.25"/>
    <row r="1461" s="6" customFormat="1" x14ac:dyDescent="0.25"/>
    <row r="1462" s="6" customFormat="1" x14ac:dyDescent="0.25"/>
    <row r="1463" s="6" customFormat="1" x14ac:dyDescent="0.25"/>
    <row r="1464" s="6" customFormat="1" x14ac:dyDescent="0.25"/>
    <row r="1465" s="6" customFormat="1" x14ac:dyDescent="0.25"/>
    <row r="1466" s="6" customFormat="1" x14ac:dyDescent="0.25"/>
    <row r="1467" s="6" customFormat="1" x14ac:dyDescent="0.25"/>
    <row r="1468" s="6" customFormat="1" x14ac:dyDescent="0.25"/>
    <row r="1469" s="6" customFormat="1" x14ac:dyDescent="0.25"/>
    <row r="1470" s="6" customFormat="1" x14ac:dyDescent="0.25"/>
    <row r="1471" s="6" customFormat="1" x14ac:dyDescent="0.25"/>
    <row r="1472" s="6" customFormat="1" x14ac:dyDescent="0.25"/>
    <row r="1473" s="6" customFormat="1" x14ac:dyDescent="0.25"/>
    <row r="1474" s="6" customFormat="1" x14ac:dyDescent="0.25"/>
    <row r="1475" s="6" customFormat="1" x14ac:dyDescent="0.25"/>
    <row r="1476" s="6" customFormat="1" x14ac:dyDescent="0.25"/>
    <row r="1477" s="6" customFormat="1" x14ac:dyDescent="0.25"/>
    <row r="1478" s="6" customFormat="1" x14ac:dyDescent="0.25"/>
    <row r="1479" s="6" customFormat="1" x14ac:dyDescent="0.25"/>
    <row r="1480" s="6" customFormat="1" x14ac:dyDescent="0.25"/>
    <row r="1481" s="6" customFormat="1" x14ac:dyDescent="0.25"/>
    <row r="1482" s="6" customFormat="1" x14ac:dyDescent="0.25"/>
    <row r="1483" s="6" customFormat="1" x14ac:dyDescent="0.25"/>
    <row r="1484" s="6" customFormat="1" x14ac:dyDescent="0.25"/>
    <row r="1485" s="6" customFormat="1" x14ac:dyDescent="0.25"/>
    <row r="1486" s="6" customFormat="1" x14ac:dyDescent="0.25"/>
    <row r="1487" s="6" customFormat="1" x14ac:dyDescent="0.25"/>
    <row r="1488" s="6" customFormat="1" x14ac:dyDescent="0.25"/>
    <row r="1489" s="6" customFormat="1" x14ac:dyDescent="0.25"/>
    <row r="1490" s="6" customFormat="1" x14ac:dyDescent="0.25"/>
    <row r="1491" s="6" customFormat="1" x14ac:dyDescent="0.25"/>
    <row r="1492" s="6" customFormat="1" x14ac:dyDescent="0.25"/>
    <row r="1493" s="6" customFormat="1" x14ac:dyDescent="0.25"/>
    <row r="1494" s="6" customFormat="1" x14ac:dyDescent="0.25"/>
    <row r="1495" s="6" customFormat="1" x14ac:dyDescent="0.25"/>
    <row r="1496" s="6" customFormat="1" x14ac:dyDescent="0.25"/>
    <row r="1497" s="6" customFormat="1" x14ac:dyDescent="0.25"/>
    <row r="1498" s="6" customFormat="1" x14ac:dyDescent="0.25"/>
    <row r="1499" s="6" customFormat="1" x14ac:dyDescent="0.25"/>
    <row r="1500" s="6" customFormat="1" x14ac:dyDescent="0.25"/>
    <row r="1501" s="6" customFormat="1" x14ac:dyDescent="0.25"/>
    <row r="1502" s="6" customFormat="1" x14ac:dyDescent="0.25"/>
    <row r="1503" s="6" customFormat="1" x14ac:dyDescent="0.25"/>
    <row r="1504" s="6" customFormat="1" x14ac:dyDescent="0.25"/>
    <row r="1505" s="6" customFormat="1" x14ac:dyDescent="0.25"/>
    <row r="1506" s="6" customFormat="1" x14ac:dyDescent="0.25"/>
    <row r="1507" s="6" customFormat="1" x14ac:dyDescent="0.25"/>
    <row r="1508" s="6" customFormat="1" x14ac:dyDescent="0.25"/>
    <row r="1509" s="6" customFormat="1" x14ac:dyDescent="0.25"/>
    <row r="1510" s="6" customFormat="1" x14ac:dyDescent="0.25"/>
    <row r="1511" s="6" customFormat="1" x14ac:dyDescent="0.25"/>
    <row r="1512" s="6" customFormat="1" x14ac:dyDescent="0.25"/>
    <row r="1513" s="6" customFormat="1" x14ac:dyDescent="0.25"/>
    <row r="1514" s="6" customFormat="1" x14ac:dyDescent="0.25"/>
    <row r="1515" s="6" customFormat="1" x14ac:dyDescent="0.25"/>
    <row r="1516" s="6" customFormat="1" x14ac:dyDescent="0.25"/>
    <row r="1517" s="6" customFormat="1" x14ac:dyDescent="0.25"/>
    <row r="1518" s="6" customFormat="1" x14ac:dyDescent="0.25"/>
    <row r="1519" s="6" customFormat="1" x14ac:dyDescent="0.25"/>
    <row r="1520" s="6" customFormat="1" x14ac:dyDescent="0.25"/>
    <row r="1521" s="6" customFormat="1" x14ac:dyDescent="0.25"/>
    <row r="1522" s="6" customFormat="1" x14ac:dyDescent="0.25"/>
    <row r="1523" s="6" customFormat="1" x14ac:dyDescent="0.25"/>
    <row r="1524" s="6" customFormat="1" x14ac:dyDescent="0.25"/>
    <row r="1525" s="6" customFormat="1" x14ac:dyDescent="0.25"/>
    <row r="1526" s="6" customFormat="1" x14ac:dyDescent="0.25"/>
    <row r="1527" s="6" customFormat="1" x14ac:dyDescent="0.25"/>
    <row r="1528" s="6" customFormat="1" x14ac:dyDescent="0.25"/>
    <row r="1529" s="6" customFormat="1" x14ac:dyDescent="0.25"/>
    <row r="1530" s="6" customFormat="1" x14ac:dyDescent="0.25"/>
    <row r="1531" s="6" customFormat="1" x14ac:dyDescent="0.25"/>
    <row r="1532" s="6" customFormat="1" x14ac:dyDescent="0.25"/>
    <row r="1533" s="6" customFormat="1" x14ac:dyDescent="0.25"/>
    <row r="1534" s="6" customFormat="1" x14ac:dyDescent="0.25"/>
    <row r="1535" s="6" customFormat="1" x14ac:dyDescent="0.25"/>
    <row r="1536" s="6" customFormat="1" x14ac:dyDescent="0.25"/>
    <row r="1537" s="6" customFormat="1" x14ac:dyDescent="0.25"/>
    <row r="1538" s="6" customFormat="1" x14ac:dyDescent="0.25"/>
    <row r="1539" s="6" customFormat="1" x14ac:dyDescent="0.25"/>
    <row r="1540" s="6" customFormat="1" x14ac:dyDescent="0.25"/>
    <row r="1541" s="6" customFormat="1" x14ac:dyDescent="0.25"/>
    <row r="1542" s="6" customFormat="1" x14ac:dyDescent="0.25"/>
    <row r="1543" s="6" customFormat="1" x14ac:dyDescent="0.25"/>
    <row r="1544" s="6" customFormat="1" x14ac:dyDescent="0.25"/>
    <row r="1545" s="6" customFormat="1" x14ac:dyDescent="0.25"/>
    <row r="1546" s="6" customFormat="1" x14ac:dyDescent="0.25"/>
    <row r="1547" s="6" customFormat="1" x14ac:dyDescent="0.25"/>
    <row r="1548" s="6" customFormat="1" x14ac:dyDescent="0.25"/>
    <row r="1549" s="6" customFormat="1" x14ac:dyDescent="0.25"/>
    <row r="1550" s="6" customFormat="1" x14ac:dyDescent="0.25"/>
    <row r="1551" s="6" customFormat="1" x14ac:dyDescent="0.25"/>
    <row r="1552" s="6" customFormat="1" x14ac:dyDescent="0.25"/>
    <row r="1553" s="6" customFormat="1" x14ac:dyDescent="0.25"/>
    <row r="1554" s="6" customFormat="1" x14ac:dyDescent="0.25"/>
    <row r="1555" s="6" customFormat="1" x14ac:dyDescent="0.25"/>
    <row r="1556" s="6" customFormat="1" x14ac:dyDescent="0.25"/>
    <row r="1557" s="6" customFormat="1" x14ac:dyDescent="0.25"/>
    <row r="1558" s="6" customFormat="1" x14ac:dyDescent="0.25"/>
    <row r="1559" s="6" customFormat="1" x14ac:dyDescent="0.25"/>
    <row r="1560" s="6" customFormat="1" x14ac:dyDescent="0.25"/>
    <row r="1561" s="6" customFormat="1" x14ac:dyDescent="0.25"/>
    <row r="1562" s="6" customFormat="1" x14ac:dyDescent="0.25"/>
    <row r="1563" s="6" customFormat="1" x14ac:dyDescent="0.25"/>
    <row r="1564" s="6" customFormat="1" x14ac:dyDescent="0.25"/>
    <row r="1565" s="6" customFormat="1" x14ac:dyDescent="0.25"/>
    <row r="1566" s="6" customFormat="1" x14ac:dyDescent="0.25"/>
    <row r="1567" s="6" customFormat="1" x14ac:dyDescent="0.25"/>
    <row r="1568" s="6" customFormat="1" x14ac:dyDescent="0.25"/>
    <row r="1569" s="6" customFormat="1" x14ac:dyDescent="0.25"/>
    <row r="1570" s="6" customFormat="1" x14ac:dyDescent="0.25"/>
    <row r="1571" s="6" customFormat="1" x14ac:dyDescent="0.25"/>
    <row r="1572" s="6" customFormat="1" x14ac:dyDescent="0.25"/>
    <row r="1573" s="6" customFormat="1" x14ac:dyDescent="0.25"/>
    <row r="1574" s="6" customFormat="1" x14ac:dyDescent="0.25"/>
    <row r="1575" s="6" customFormat="1" x14ac:dyDescent="0.25"/>
    <row r="1576" s="6" customFormat="1" x14ac:dyDescent="0.25"/>
    <row r="1577" s="6" customFormat="1" x14ac:dyDescent="0.25"/>
    <row r="1578" s="6" customFormat="1" x14ac:dyDescent="0.25"/>
    <row r="1579" s="6" customFormat="1" x14ac:dyDescent="0.25"/>
    <row r="1580" s="6" customFormat="1" x14ac:dyDescent="0.25"/>
    <row r="1581" s="6" customFormat="1" x14ac:dyDescent="0.25"/>
    <row r="1582" s="6" customFormat="1" x14ac:dyDescent="0.25"/>
    <row r="1583" s="6" customFormat="1" x14ac:dyDescent="0.25"/>
    <row r="1584" s="6" customFormat="1" x14ac:dyDescent="0.25"/>
    <row r="1585" s="6" customFormat="1" x14ac:dyDescent="0.25"/>
    <row r="1586" s="6" customFormat="1" x14ac:dyDescent="0.25"/>
    <row r="1587" s="6" customFormat="1" x14ac:dyDescent="0.25"/>
    <row r="1588" s="6" customFormat="1" x14ac:dyDescent="0.25"/>
    <row r="1589" s="6" customFormat="1" x14ac:dyDescent="0.25"/>
    <row r="1590" s="6" customFormat="1" x14ac:dyDescent="0.25"/>
    <row r="1591" s="6" customFormat="1" x14ac:dyDescent="0.25"/>
    <row r="1592" s="6" customFormat="1" x14ac:dyDescent="0.25"/>
    <row r="1593" s="6" customFormat="1" x14ac:dyDescent="0.25"/>
    <row r="1594" s="6" customFormat="1" x14ac:dyDescent="0.25"/>
    <row r="1595" s="6" customFormat="1" x14ac:dyDescent="0.25"/>
    <row r="1596" s="6" customFormat="1" x14ac:dyDescent="0.25"/>
    <row r="1597" s="6" customFormat="1" x14ac:dyDescent="0.25"/>
    <row r="1598" s="6" customFormat="1" x14ac:dyDescent="0.25"/>
    <row r="1599" s="6" customFormat="1" x14ac:dyDescent="0.25"/>
    <row r="1600" s="6" customFormat="1" x14ac:dyDescent="0.25"/>
    <row r="1601" s="6" customFormat="1" x14ac:dyDescent="0.25"/>
    <row r="1602" s="6" customFormat="1" x14ac:dyDescent="0.25"/>
    <row r="1603" s="6" customFormat="1" x14ac:dyDescent="0.25"/>
    <row r="1604" s="6" customFormat="1" x14ac:dyDescent="0.25"/>
    <row r="1605" s="6" customFormat="1" x14ac:dyDescent="0.25"/>
    <row r="1606" s="6" customFormat="1" x14ac:dyDescent="0.25"/>
    <row r="1607" s="6" customFormat="1" x14ac:dyDescent="0.25"/>
    <row r="1608" s="6" customFormat="1" x14ac:dyDescent="0.25"/>
    <row r="1609" s="6" customFormat="1" x14ac:dyDescent="0.25"/>
    <row r="1610" s="6" customFormat="1" x14ac:dyDescent="0.25"/>
    <row r="1611" s="6" customFormat="1" x14ac:dyDescent="0.25"/>
    <row r="1612" s="6" customFormat="1" x14ac:dyDescent="0.25"/>
    <row r="1613" s="6" customFormat="1" x14ac:dyDescent="0.25"/>
    <row r="1614" s="6" customFormat="1" x14ac:dyDescent="0.25"/>
    <row r="1615" s="6" customFormat="1" x14ac:dyDescent="0.25"/>
    <row r="1616" s="6" customFormat="1" x14ac:dyDescent="0.25"/>
    <row r="1617" s="6" customFormat="1" x14ac:dyDescent="0.25"/>
    <row r="1618" s="6" customFormat="1" x14ac:dyDescent="0.25"/>
    <row r="1619" s="6" customFormat="1" x14ac:dyDescent="0.25"/>
    <row r="1620" s="6" customFormat="1" x14ac:dyDescent="0.25"/>
    <row r="1621" s="6" customFormat="1" x14ac:dyDescent="0.25"/>
    <row r="1622" s="6" customFormat="1" x14ac:dyDescent="0.25"/>
    <row r="1623" s="6" customFormat="1" x14ac:dyDescent="0.25"/>
    <row r="1624" s="6" customFormat="1" x14ac:dyDescent="0.25"/>
    <row r="1625" s="6" customFormat="1" x14ac:dyDescent="0.25"/>
    <row r="1626" s="6" customFormat="1" x14ac:dyDescent="0.25"/>
    <row r="1627" s="6" customFormat="1" x14ac:dyDescent="0.25"/>
    <row r="1628" s="6" customFormat="1" x14ac:dyDescent="0.25"/>
    <row r="1629" s="6" customFormat="1" x14ac:dyDescent="0.25"/>
    <row r="1630" s="6" customFormat="1" x14ac:dyDescent="0.25"/>
    <row r="1631" s="6" customFormat="1" x14ac:dyDescent="0.25"/>
    <row r="1632" s="6" customFormat="1" x14ac:dyDescent="0.25"/>
    <row r="1633" s="6" customFormat="1" x14ac:dyDescent="0.25"/>
    <row r="1634" s="6" customFormat="1" x14ac:dyDescent="0.25"/>
    <row r="1635" s="6" customFormat="1" x14ac:dyDescent="0.25"/>
    <row r="1636" s="6" customFormat="1" x14ac:dyDescent="0.25"/>
    <row r="1637" s="6" customFormat="1" x14ac:dyDescent="0.25"/>
    <row r="1638" s="6" customFormat="1" x14ac:dyDescent="0.25"/>
    <row r="1639" s="6" customFormat="1" x14ac:dyDescent="0.25"/>
    <row r="1640" s="6" customFormat="1" x14ac:dyDescent="0.25"/>
    <row r="1641" s="6" customFormat="1" x14ac:dyDescent="0.25"/>
    <row r="1642" s="6" customFormat="1" x14ac:dyDescent="0.25"/>
    <row r="1643" s="6" customFormat="1" x14ac:dyDescent="0.25"/>
    <row r="1644" s="6" customFormat="1" x14ac:dyDescent="0.25"/>
    <row r="1645" s="6" customFormat="1" x14ac:dyDescent="0.25"/>
    <row r="1646" s="6" customFormat="1" x14ac:dyDescent="0.25"/>
    <row r="1647" s="6" customFormat="1" x14ac:dyDescent="0.25"/>
    <row r="1648" s="6" customFormat="1" x14ac:dyDescent="0.25"/>
    <row r="1649" s="6" customFormat="1" x14ac:dyDescent="0.25"/>
    <row r="1650" s="6" customFormat="1" x14ac:dyDescent="0.25"/>
    <row r="1651" s="6" customFormat="1" x14ac:dyDescent="0.25"/>
    <row r="1652" s="6" customFormat="1" x14ac:dyDescent="0.25"/>
    <row r="1653" s="6" customFormat="1" x14ac:dyDescent="0.25"/>
    <row r="1654" s="6" customFormat="1" x14ac:dyDescent="0.25"/>
    <row r="1655" s="6" customFormat="1" x14ac:dyDescent="0.25"/>
    <row r="1656" s="6" customFormat="1" x14ac:dyDescent="0.25"/>
    <row r="1657" s="6" customFormat="1" x14ac:dyDescent="0.25"/>
    <row r="1658" s="6" customFormat="1" x14ac:dyDescent="0.25"/>
    <row r="1659" s="6" customFormat="1" x14ac:dyDescent="0.25"/>
    <row r="1660" s="6" customFormat="1" x14ac:dyDescent="0.25"/>
    <row r="1661" s="6" customFormat="1" x14ac:dyDescent="0.25"/>
    <row r="1662" s="6" customFormat="1" x14ac:dyDescent="0.25"/>
    <row r="1663" s="6" customFormat="1" x14ac:dyDescent="0.25"/>
    <row r="1664" s="6" customFormat="1" x14ac:dyDescent="0.25"/>
    <row r="1665" s="6" customFormat="1" x14ac:dyDescent="0.25"/>
    <row r="1666" s="6" customFormat="1" x14ac:dyDescent="0.25"/>
    <row r="1667" s="6" customFormat="1" x14ac:dyDescent="0.25"/>
    <row r="1668" s="6" customFormat="1" x14ac:dyDescent="0.25"/>
    <row r="1669" s="6" customFormat="1" x14ac:dyDescent="0.25"/>
    <row r="1670" s="6" customFormat="1" x14ac:dyDescent="0.25"/>
    <row r="1671" s="6" customFormat="1" x14ac:dyDescent="0.25"/>
    <row r="1672" s="6" customFormat="1" x14ac:dyDescent="0.25"/>
    <row r="1673" s="6" customFormat="1" x14ac:dyDescent="0.25"/>
    <row r="1674" s="6" customFormat="1" x14ac:dyDescent="0.25"/>
    <row r="1675" s="6" customFormat="1" x14ac:dyDescent="0.25"/>
    <row r="1676" s="6" customFormat="1" x14ac:dyDescent="0.25"/>
    <row r="1677" s="6" customFormat="1" x14ac:dyDescent="0.25"/>
    <row r="1678" s="6" customFormat="1" x14ac:dyDescent="0.25"/>
    <row r="1679" s="6" customFormat="1" x14ac:dyDescent="0.25"/>
    <row r="1680" s="6" customFormat="1" x14ac:dyDescent="0.25"/>
    <row r="1681" s="6" customFormat="1" x14ac:dyDescent="0.25"/>
    <row r="1682" s="6" customFormat="1" x14ac:dyDescent="0.25"/>
    <row r="1683" s="6" customFormat="1" x14ac:dyDescent="0.25"/>
    <row r="1684" s="6" customFormat="1" x14ac:dyDescent="0.25"/>
    <row r="1685" s="6" customFormat="1" x14ac:dyDescent="0.25"/>
    <row r="1686" s="6" customFormat="1" x14ac:dyDescent="0.25"/>
    <row r="1687" s="6" customFormat="1" x14ac:dyDescent="0.25"/>
    <row r="1688" s="6" customFormat="1" x14ac:dyDescent="0.25"/>
    <row r="1689" s="6" customFormat="1" x14ac:dyDescent="0.25"/>
    <row r="1690" s="6" customFormat="1" x14ac:dyDescent="0.25"/>
    <row r="1691" s="6" customFormat="1" x14ac:dyDescent="0.25"/>
    <row r="1692" s="6" customFormat="1" x14ac:dyDescent="0.25"/>
    <row r="1693" s="6" customFormat="1" x14ac:dyDescent="0.25"/>
    <row r="1694" s="6" customFormat="1" x14ac:dyDescent="0.25"/>
    <row r="1695" s="6" customFormat="1" x14ac:dyDescent="0.25"/>
    <row r="1696" s="6" customFormat="1" x14ac:dyDescent="0.25"/>
    <row r="1697" s="6" customFormat="1" x14ac:dyDescent="0.25"/>
    <row r="1698" s="6" customFormat="1" x14ac:dyDescent="0.25"/>
    <row r="1699" s="6" customFormat="1" x14ac:dyDescent="0.25"/>
    <row r="1700" s="6" customFormat="1" x14ac:dyDescent="0.25"/>
    <row r="1701" s="6" customFormat="1" x14ac:dyDescent="0.25"/>
    <row r="1702" s="6" customFormat="1" x14ac:dyDescent="0.25"/>
    <row r="1703" s="6" customFormat="1" x14ac:dyDescent="0.25"/>
    <row r="1704" s="6" customFormat="1" x14ac:dyDescent="0.25"/>
    <row r="1705" s="6" customFormat="1" x14ac:dyDescent="0.25"/>
    <row r="1706" s="6" customFormat="1" x14ac:dyDescent="0.25"/>
    <row r="1707" s="6" customFormat="1" x14ac:dyDescent="0.25"/>
    <row r="1708" s="6" customFormat="1" x14ac:dyDescent="0.25"/>
    <row r="1709" s="6" customFormat="1" x14ac:dyDescent="0.25"/>
    <row r="1710" s="6" customFormat="1" x14ac:dyDescent="0.25"/>
    <row r="1711" s="6" customFormat="1" x14ac:dyDescent="0.25"/>
    <row r="1712" s="6" customFormat="1" x14ac:dyDescent="0.25"/>
    <row r="1713" s="6" customFormat="1" x14ac:dyDescent="0.25"/>
    <row r="1714" s="6" customFormat="1" x14ac:dyDescent="0.25"/>
    <row r="1715" s="6" customFormat="1" x14ac:dyDescent="0.25"/>
    <row r="1716" s="6" customFormat="1" x14ac:dyDescent="0.25"/>
    <row r="1717" s="6" customFormat="1" x14ac:dyDescent="0.25"/>
    <row r="1718" s="6" customFormat="1" x14ac:dyDescent="0.25"/>
    <row r="1719" s="6" customFormat="1" x14ac:dyDescent="0.25"/>
    <row r="1720" s="6" customFormat="1" x14ac:dyDescent="0.25"/>
    <row r="1721" s="6" customFormat="1" x14ac:dyDescent="0.25"/>
    <row r="1722" s="6" customFormat="1" x14ac:dyDescent="0.25"/>
    <row r="1723" s="6" customFormat="1" x14ac:dyDescent="0.25"/>
    <row r="1724" s="6" customFormat="1" x14ac:dyDescent="0.25"/>
    <row r="1725" s="6" customFormat="1" x14ac:dyDescent="0.25"/>
    <row r="1726" s="6" customFormat="1" x14ac:dyDescent="0.25"/>
    <row r="1727" s="6" customFormat="1" x14ac:dyDescent="0.25"/>
    <row r="1728" s="6" customFormat="1" x14ac:dyDescent="0.25"/>
    <row r="1729" s="6" customFormat="1" x14ac:dyDescent="0.25"/>
    <row r="1730" s="6" customFormat="1" x14ac:dyDescent="0.25"/>
    <row r="1731" s="6" customFormat="1" x14ac:dyDescent="0.25"/>
    <row r="1732" s="6" customFormat="1" x14ac:dyDescent="0.25"/>
    <row r="1733" s="6" customFormat="1" x14ac:dyDescent="0.25"/>
    <row r="1734" s="6" customFormat="1" x14ac:dyDescent="0.25"/>
    <row r="1735" s="6" customFormat="1" x14ac:dyDescent="0.25"/>
    <row r="1736" s="6" customFormat="1" x14ac:dyDescent="0.25"/>
    <row r="1737" s="6" customFormat="1" x14ac:dyDescent="0.25"/>
    <row r="1738" s="6" customFormat="1" x14ac:dyDescent="0.25"/>
    <row r="1739" s="6" customFormat="1" x14ac:dyDescent="0.25"/>
    <row r="1740" s="6" customFormat="1" x14ac:dyDescent="0.25"/>
    <row r="1741" s="6" customFormat="1" x14ac:dyDescent="0.25"/>
    <row r="1742" s="6" customFormat="1" x14ac:dyDescent="0.25"/>
    <row r="1743" s="6" customFormat="1" x14ac:dyDescent="0.25"/>
    <row r="1744" s="6" customFormat="1" x14ac:dyDescent="0.25"/>
    <row r="1745" s="6" customFormat="1" x14ac:dyDescent="0.25"/>
    <row r="1746" s="6" customFormat="1" x14ac:dyDescent="0.25"/>
    <row r="1747" s="6" customFormat="1" x14ac:dyDescent="0.25"/>
    <row r="1748" s="6" customFormat="1" x14ac:dyDescent="0.25"/>
    <row r="1749" s="6" customFormat="1" x14ac:dyDescent="0.25"/>
    <row r="1750" s="6" customFormat="1" x14ac:dyDescent="0.25"/>
    <row r="1751" s="6" customFormat="1" x14ac:dyDescent="0.25"/>
    <row r="1752" s="6" customFormat="1" x14ac:dyDescent="0.25"/>
    <row r="1753" s="6" customFormat="1" x14ac:dyDescent="0.25"/>
    <row r="1754" s="6" customFormat="1" x14ac:dyDescent="0.25"/>
    <row r="1755" s="6" customFormat="1" x14ac:dyDescent="0.25"/>
    <row r="1756" s="6" customFormat="1" x14ac:dyDescent="0.25"/>
    <row r="1757" s="6" customFormat="1" x14ac:dyDescent="0.25"/>
    <row r="1758" s="6" customFormat="1" x14ac:dyDescent="0.25"/>
    <row r="1759" s="6" customFormat="1" x14ac:dyDescent="0.25"/>
    <row r="1760" s="6" customFormat="1" x14ac:dyDescent="0.25"/>
    <row r="1761" s="6" customFormat="1" x14ac:dyDescent="0.25"/>
    <row r="1762" s="6" customFormat="1" x14ac:dyDescent="0.25"/>
    <row r="1763" s="6" customFormat="1" x14ac:dyDescent="0.25"/>
    <row r="1764" s="6" customFormat="1" x14ac:dyDescent="0.25"/>
    <row r="1765" s="6" customFormat="1" x14ac:dyDescent="0.25"/>
    <row r="1766" s="6" customFormat="1" x14ac:dyDescent="0.25"/>
    <row r="1767" s="6" customFormat="1" x14ac:dyDescent="0.25"/>
    <row r="1768" s="6" customFormat="1" x14ac:dyDescent="0.25"/>
    <row r="1769" s="6" customFormat="1" x14ac:dyDescent="0.25"/>
    <row r="1770" s="6" customFormat="1" x14ac:dyDescent="0.25"/>
    <row r="1771" s="6" customFormat="1" x14ac:dyDescent="0.25"/>
    <row r="1772" s="6" customFormat="1" x14ac:dyDescent="0.25"/>
    <row r="1773" s="6" customFormat="1" x14ac:dyDescent="0.25"/>
    <row r="1774" s="6" customFormat="1" x14ac:dyDescent="0.25"/>
    <row r="1775" s="6" customFormat="1" x14ac:dyDescent="0.25"/>
    <row r="1776" s="6" customFormat="1" x14ac:dyDescent="0.25"/>
    <row r="1777" s="6" customFormat="1" x14ac:dyDescent="0.25"/>
    <row r="1778" s="6" customFormat="1" x14ac:dyDescent="0.25"/>
    <row r="1779" s="6" customFormat="1" x14ac:dyDescent="0.25"/>
    <row r="1780" s="6" customFormat="1" x14ac:dyDescent="0.25"/>
    <row r="1781" s="6" customFormat="1" x14ac:dyDescent="0.25"/>
    <row r="1782" s="6" customFormat="1" x14ac:dyDescent="0.25"/>
    <row r="1783" s="6" customFormat="1" x14ac:dyDescent="0.25"/>
    <row r="1784" s="6" customFormat="1" x14ac:dyDescent="0.25"/>
    <row r="1785" s="6" customFormat="1" x14ac:dyDescent="0.25"/>
    <row r="1786" s="6" customFormat="1" x14ac:dyDescent="0.25"/>
    <row r="1787" s="6" customFormat="1" x14ac:dyDescent="0.25"/>
    <row r="1788" s="6" customFormat="1" x14ac:dyDescent="0.25"/>
    <row r="1789" s="6" customFormat="1" x14ac:dyDescent="0.25"/>
    <row r="1790" s="6" customFormat="1" x14ac:dyDescent="0.25"/>
    <row r="1791" s="6" customFormat="1" x14ac:dyDescent="0.25"/>
    <row r="1792" s="6" customFormat="1" x14ac:dyDescent="0.25"/>
    <row r="1793" s="6" customFormat="1" x14ac:dyDescent="0.25"/>
    <row r="1794" s="6" customFormat="1" x14ac:dyDescent="0.25"/>
    <row r="1795" s="6" customFormat="1" x14ac:dyDescent="0.25"/>
    <row r="1796" s="6" customFormat="1" x14ac:dyDescent="0.25"/>
    <row r="1797" s="6" customFormat="1" x14ac:dyDescent="0.25"/>
    <row r="1798" s="6" customFormat="1" x14ac:dyDescent="0.25"/>
    <row r="1799" s="6" customFormat="1" x14ac:dyDescent="0.25"/>
    <row r="1800" s="6" customFormat="1" x14ac:dyDescent="0.25"/>
    <row r="1801" s="6" customFormat="1" x14ac:dyDescent="0.25"/>
    <row r="1802" s="6" customFormat="1" x14ac:dyDescent="0.25"/>
    <row r="1803" s="6" customFormat="1" x14ac:dyDescent="0.25"/>
    <row r="1804" s="6" customFormat="1" x14ac:dyDescent="0.25"/>
    <row r="1805" s="6" customFormat="1" x14ac:dyDescent="0.25"/>
    <row r="1806" s="6" customFormat="1" x14ac:dyDescent="0.25"/>
    <row r="1807" s="6" customFormat="1" x14ac:dyDescent="0.25"/>
    <row r="1808" s="6" customFormat="1" x14ac:dyDescent="0.25"/>
    <row r="1809" s="6" customFormat="1" x14ac:dyDescent="0.25"/>
    <row r="1810" s="6" customFormat="1" x14ac:dyDescent="0.25"/>
    <row r="1811" s="6" customFormat="1" x14ac:dyDescent="0.25"/>
    <row r="1812" s="6" customFormat="1" x14ac:dyDescent="0.25"/>
    <row r="1813" s="6" customFormat="1" x14ac:dyDescent="0.25"/>
    <row r="1814" s="6" customFormat="1" x14ac:dyDescent="0.25"/>
    <row r="1815" s="6" customFormat="1" x14ac:dyDescent="0.25"/>
    <row r="1816" s="6" customFormat="1" x14ac:dyDescent="0.25"/>
    <row r="1817" s="6" customFormat="1" x14ac:dyDescent="0.25"/>
    <row r="1818" s="6" customFormat="1" x14ac:dyDescent="0.25"/>
    <row r="1819" s="6" customFormat="1" x14ac:dyDescent="0.25"/>
    <row r="1820" s="6" customFormat="1" x14ac:dyDescent="0.25"/>
    <row r="1821" s="6" customFormat="1" x14ac:dyDescent="0.25"/>
    <row r="1822" s="6" customFormat="1" x14ac:dyDescent="0.25"/>
    <row r="1823" s="6" customFormat="1" x14ac:dyDescent="0.25"/>
    <row r="1824" s="6" customFormat="1" x14ac:dyDescent="0.25"/>
    <row r="1825" s="6" customFormat="1" x14ac:dyDescent="0.25"/>
    <row r="1826" s="6" customFormat="1" x14ac:dyDescent="0.25"/>
    <row r="1827" s="6" customFormat="1" x14ac:dyDescent="0.25"/>
    <row r="1828" s="6" customFormat="1" x14ac:dyDescent="0.25"/>
    <row r="1829" s="6" customFormat="1" x14ac:dyDescent="0.25"/>
    <row r="1830" s="6" customFormat="1" x14ac:dyDescent="0.25"/>
    <row r="1831" s="6" customFormat="1" x14ac:dyDescent="0.25"/>
    <row r="1832" s="6" customFormat="1" x14ac:dyDescent="0.25"/>
    <row r="1833" s="6" customFormat="1" x14ac:dyDescent="0.25"/>
    <row r="1834" s="6" customFormat="1" x14ac:dyDescent="0.25"/>
    <row r="1835" s="6" customFormat="1" x14ac:dyDescent="0.25"/>
    <row r="1836" s="6" customFormat="1" x14ac:dyDescent="0.25"/>
    <row r="1837" s="6" customFormat="1" x14ac:dyDescent="0.25"/>
    <row r="1838" s="6" customFormat="1" x14ac:dyDescent="0.25"/>
  </sheetData>
  <sheetProtection algorithmName="SHA-512" hashValue="48B6IqBGjUcG0NFPBN03V8ALg0B0OKFl6ZnF4kRHaCy77RfMmBDjxj3cZignJjkRwuVhmpQXZkf+tBfho17qOQ==" saltValue="WuEIuMB1jTV7SIbmrHKgOQ==" spinCount="100000" sheet="1" objects="1" scenarios="1"/>
  <mergeCells count="7">
    <mergeCell ref="A2:D2"/>
    <mergeCell ref="A18:A21"/>
    <mergeCell ref="A23:A29"/>
    <mergeCell ref="B5:C5"/>
    <mergeCell ref="A8:A11"/>
    <mergeCell ref="B6:C6"/>
    <mergeCell ref="A13:A16"/>
  </mergeCells>
  <pageMargins left="1.2" right="0.2" top="0.25" bottom="0.2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KE2193"/>
  <sheetViews>
    <sheetView tabSelected="1" zoomScaleNormal="100" workbookViewId="0">
      <pane ySplit="6" topLeftCell="A7" activePane="bottomLeft" state="frozen"/>
      <selection pane="bottomLeft" activeCell="Q54" sqref="Q54"/>
    </sheetView>
  </sheetViews>
  <sheetFormatPr defaultColWidth="7.796875" defaultRowHeight="15.75" x14ac:dyDescent="0.25"/>
  <cols>
    <col min="1" max="1" width="18.796875" style="297" customWidth="1"/>
    <col min="2" max="2" width="10.19921875" style="297" customWidth="1"/>
    <col min="3" max="3" width="25" style="314" customWidth="1"/>
    <col min="4" max="4" width="10.3984375" style="314" customWidth="1"/>
    <col min="5" max="5" width="3" style="297" customWidth="1"/>
    <col min="6" max="6" width="13.19921875" style="297" customWidth="1"/>
    <col min="7" max="7" width="9.19921875" style="297" bestFit="1" customWidth="1"/>
    <col min="8" max="8" width="9" style="297" customWidth="1"/>
    <col min="9" max="9" width="15.796875" style="297" customWidth="1"/>
    <col min="10" max="10" width="3" style="297" customWidth="1"/>
    <col min="11" max="175" width="7.796875" style="296"/>
    <col min="176" max="176" width="2.3984375" style="296" customWidth="1"/>
    <col min="177" max="177" width="0.796875" style="296" customWidth="1"/>
    <col min="178" max="178" width="35" style="296" customWidth="1"/>
    <col min="179" max="179" width="15.3984375" style="296" customWidth="1"/>
    <col min="180" max="180" width="8.3984375" style="296" customWidth="1"/>
    <col min="181" max="181" width="1.796875" style="296" customWidth="1"/>
    <col min="182" max="182" width="7.796875" style="296" customWidth="1"/>
    <col min="183" max="183" width="8.796875" style="296" customWidth="1"/>
    <col min="184" max="184" width="8.3984375" style="296" customWidth="1"/>
    <col min="185" max="185" width="15.3984375" style="296" customWidth="1"/>
    <col min="186" max="186" width="1.796875" style="296" customWidth="1"/>
    <col min="187" max="187" width="7.796875" style="296" customWidth="1"/>
    <col min="188" max="188" width="8.796875" style="296" customWidth="1"/>
    <col min="189" max="189" width="8.3984375" style="296" customWidth="1"/>
    <col min="190" max="190" width="15.3984375" style="296" customWidth="1"/>
    <col min="191" max="191" width="1.796875" style="296" customWidth="1"/>
    <col min="192" max="192" width="7.796875" style="296" customWidth="1"/>
    <col min="193" max="193" width="8.796875" style="296" customWidth="1"/>
    <col min="194" max="194" width="8.3984375" style="296" customWidth="1"/>
    <col min="195" max="195" width="15.3984375" style="296" customWidth="1"/>
    <col min="196" max="197" width="1.796875" style="296" customWidth="1"/>
    <col min="198" max="291" width="7.796875" style="296"/>
    <col min="292" max="431" width="7.796875" style="297"/>
    <col min="432" max="432" width="2.3984375" style="297" customWidth="1"/>
    <col min="433" max="433" width="0.796875" style="297" customWidth="1"/>
    <col min="434" max="434" width="35" style="297" customWidth="1"/>
    <col min="435" max="435" width="15.3984375" style="297" customWidth="1"/>
    <col min="436" max="436" width="8.3984375" style="297" customWidth="1"/>
    <col min="437" max="437" width="1.796875" style="297" customWidth="1"/>
    <col min="438" max="438" width="7.796875" style="297" customWidth="1"/>
    <col min="439" max="439" width="8.796875" style="297" customWidth="1"/>
    <col min="440" max="440" width="8.3984375" style="297" customWidth="1"/>
    <col min="441" max="441" width="15.3984375" style="297" customWidth="1"/>
    <col min="442" max="442" width="1.796875" style="297" customWidth="1"/>
    <col min="443" max="443" width="7.796875" style="297" customWidth="1"/>
    <col min="444" max="444" width="8.796875" style="297" customWidth="1"/>
    <col min="445" max="445" width="8.3984375" style="297" customWidth="1"/>
    <col min="446" max="446" width="15.3984375" style="297" customWidth="1"/>
    <col min="447" max="447" width="1.796875" style="297" customWidth="1"/>
    <col min="448" max="448" width="7.796875" style="297" customWidth="1"/>
    <col min="449" max="449" width="8.796875" style="297" customWidth="1"/>
    <col min="450" max="450" width="8.3984375" style="297" customWidth="1"/>
    <col min="451" max="451" width="15.3984375" style="297" customWidth="1"/>
    <col min="452" max="453" width="1.796875" style="297" customWidth="1"/>
    <col min="454" max="687" width="7.796875" style="297"/>
    <col min="688" max="688" width="2.3984375" style="297" customWidth="1"/>
    <col min="689" max="689" width="0.796875" style="297" customWidth="1"/>
    <col min="690" max="690" width="35" style="297" customWidth="1"/>
    <col min="691" max="691" width="15.3984375" style="297" customWidth="1"/>
    <col min="692" max="692" width="8.3984375" style="297" customWidth="1"/>
    <col min="693" max="693" width="1.796875" style="297" customWidth="1"/>
    <col min="694" max="694" width="7.796875" style="297" customWidth="1"/>
    <col min="695" max="695" width="8.796875" style="297" customWidth="1"/>
    <col min="696" max="696" width="8.3984375" style="297" customWidth="1"/>
    <col min="697" max="697" width="15.3984375" style="297" customWidth="1"/>
    <col min="698" max="698" width="1.796875" style="297" customWidth="1"/>
    <col min="699" max="699" width="7.796875" style="297" customWidth="1"/>
    <col min="700" max="700" width="8.796875" style="297" customWidth="1"/>
    <col min="701" max="701" width="8.3984375" style="297" customWidth="1"/>
    <col min="702" max="702" width="15.3984375" style="297" customWidth="1"/>
    <col min="703" max="703" width="1.796875" style="297" customWidth="1"/>
    <col min="704" max="704" width="7.796875" style="297" customWidth="1"/>
    <col min="705" max="705" width="8.796875" style="297" customWidth="1"/>
    <col min="706" max="706" width="8.3984375" style="297" customWidth="1"/>
    <col min="707" max="707" width="15.3984375" style="297" customWidth="1"/>
    <col min="708" max="709" width="1.796875" style="297" customWidth="1"/>
    <col min="710" max="943" width="7.796875" style="297"/>
    <col min="944" max="944" width="2.3984375" style="297" customWidth="1"/>
    <col min="945" max="945" width="0.796875" style="297" customWidth="1"/>
    <col min="946" max="946" width="35" style="297" customWidth="1"/>
    <col min="947" max="947" width="15.3984375" style="297" customWidth="1"/>
    <col min="948" max="948" width="8.3984375" style="297" customWidth="1"/>
    <col min="949" max="949" width="1.796875" style="297" customWidth="1"/>
    <col min="950" max="950" width="7.796875" style="297" customWidth="1"/>
    <col min="951" max="951" width="8.796875" style="297" customWidth="1"/>
    <col min="952" max="952" width="8.3984375" style="297" customWidth="1"/>
    <col min="953" max="953" width="15.3984375" style="297" customWidth="1"/>
    <col min="954" max="954" width="1.796875" style="297" customWidth="1"/>
    <col min="955" max="955" width="7.796875" style="297" customWidth="1"/>
    <col min="956" max="956" width="8.796875" style="297" customWidth="1"/>
    <col min="957" max="957" width="8.3984375" style="297" customWidth="1"/>
    <col min="958" max="958" width="15.3984375" style="297" customWidth="1"/>
    <col min="959" max="959" width="1.796875" style="297" customWidth="1"/>
    <col min="960" max="960" width="7.796875" style="297" customWidth="1"/>
    <col min="961" max="961" width="8.796875" style="297" customWidth="1"/>
    <col min="962" max="962" width="8.3984375" style="297" customWidth="1"/>
    <col min="963" max="963" width="15.3984375" style="297" customWidth="1"/>
    <col min="964" max="965" width="1.796875" style="297" customWidth="1"/>
    <col min="966" max="1199" width="7.796875" style="297"/>
    <col min="1200" max="1200" width="2.3984375" style="297" customWidth="1"/>
    <col min="1201" max="1201" width="0.796875" style="297" customWidth="1"/>
    <col min="1202" max="1202" width="35" style="297" customWidth="1"/>
    <col min="1203" max="1203" width="15.3984375" style="297" customWidth="1"/>
    <col min="1204" max="1204" width="8.3984375" style="297" customWidth="1"/>
    <col min="1205" max="1205" width="1.796875" style="297" customWidth="1"/>
    <col min="1206" max="1206" width="7.796875" style="297" customWidth="1"/>
    <col min="1207" max="1207" width="8.796875" style="297" customWidth="1"/>
    <col min="1208" max="1208" width="8.3984375" style="297" customWidth="1"/>
    <col min="1209" max="1209" width="15.3984375" style="297" customWidth="1"/>
    <col min="1210" max="1210" width="1.796875" style="297" customWidth="1"/>
    <col min="1211" max="1211" width="7.796875" style="297" customWidth="1"/>
    <col min="1212" max="1212" width="8.796875" style="297" customWidth="1"/>
    <col min="1213" max="1213" width="8.3984375" style="297" customWidth="1"/>
    <col min="1214" max="1214" width="15.3984375" style="297" customWidth="1"/>
    <col min="1215" max="1215" width="1.796875" style="297" customWidth="1"/>
    <col min="1216" max="1216" width="7.796875" style="297" customWidth="1"/>
    <col min="1217" max="1217" width="8.796875" style="297" customWidth="1"/>
    <col min="1218" max="1218" width="8.3984375" style="297" customWidth="1"/>
    <col min="1219" max="1219" width="15.3984375" style="297" customWidth="1"/>
    <col min="1220" max="1221" width="1.796875" style="297" customWidth="1"/>
    <col min="1222" max="1455" width="7.796875" style="297"/>
    <col min="1456" max="1456" width="2.3984375" style="297" customWidth="1"/>
    <col min="1457" max="1457" width="0.796875" style="297" customWidth="1"/>
    <col min="1458" max="1458" width="35" style="297" customWidth="1"/>
    <col min="1459" max="1459" width="15.3984375" style="297" customWidth="1"/>
    <col min="1460" max="1460" width="8.3984375" style="297" customWidth="1"/>
    <col min="1461" max="1461" width="1.796875" style="297" customWidth="1"/>
    <col min="1462" max="1462" width="7.796875" style="297" customWidth="1"/>
    <col min="1463" max="1463" width="8.796875" style="297" customWidth="1"/>
    <col min="1464" max="1464" width="8.3984375" style="297" customWidth="1"/>
    <col min="1465" max="1465" width="15.3984375" style="297" customWidth="1"/>
    <col min="1466" max="1466" width="1.796875" style="297" customWidth="1"/>
    <col min="1467" max="1467" width="7.796875" style="297" customWidth="1"/>
    <col min="1468" max="1468" width="8.796875" style="297" customWidth="1"/>
    <col min="1469" max="1469" width="8.3984375" style="297" customWidth="1"/>
    <col min="1470" max="1470" width="15.3984375" style="297" customWidth="1"/>
    <col min="1471" max="1471" width="1.796875" style="297" customWidth="1"/>
    <col min="1472" max="1472" width="7.796875" style="297" customWidth="1"/>
    <col min="1473" max="1473" width="8.796875" style="297" customWidth="1"/>
    <col min="1474" max="1474" width="8.3984375" style="297" customWidth="1"/>
    <col min="1475" max="1475" width="15.3984375" style="297" customWidth="1"/>
    <col min="1476" max="1477" width="1.796875" style="297" customWidth="1"/>
    <col min="1478" max="1711" width="7.796875" style="297"/>
    <col min="1712" max="1712" width="2.3984375" style="297" customWidth="1"/>
    <col min="1713" max="1713" width="0.796875" style="297" customWidth="1"/>
    <col min="1714" max="1714" width="35" style="297" customWidth="1"/>
    <col min="1715" max="1715" width="15.3984375" style="297" customWidth="1"/>
    <col min="1716" max="1716" width="8.3984375" style="297" customWidth="1"/>
    <col min="1717" max="1717" width="1.796875" style="297" customWidth="1"/>
    <col min="1718" max="1718" width="7.796875" style="297" customWidth="1"/>
    <col min="1719" max="1719" width="8.796875" style="297" customWidth="1"/>
    <col min="1720" max="1720" width="8.3984375" style="297" customWidth="1"/>
    <col min="1721" max="1721" width="15.3984375" style="297" customWidth="1"/>
    <col min="1722" max="1722" width="1.796875" style="297" customWidth="1"/>
    <col min="1723" max="1723" width="7.796875" style="297" customWidth="1"/>
    <col min="1724" max="1724" width="8.796875" style="297" customWidth="1"/>
    <col min="1725" max="1725" width="8.3984375" style="297" customWidth="1"/>
    <col min="1726" max="1726" width="15.3984375" style="297" customWidth="1"/>
    <col min="1727" max="1727" width="1.796875" style="297" customWidth="1"/>
    <col min="1728" max="1728" width="7.796875" style="297" customWidth="1"/>
    <col min="1729" max="1729" width="8.796875" style="297" customWidth="1"/>
    <col min="1730" max="1730" width="8.3984375" style="297" customWidth="1"/>
    <col min="1731" max="1731" width="15.3984375" style="297" customWidth="1"/>
    <col min="1732" max="1733" width="1.796875" style="297" customWidth="1"/>
    <col min="1734" max="1967" width="7.796875" style="297"/>
    <col min="1968" max="1968" width="2.3984375" style="297" customWidth="1"/>
    <col min="1969" max="1969" width="0.796875" style="297" customWidth="1"/>
    <col min="1970" max="1970" width="35" style="297" customWidth="1"/>
    <col min="1971" max="1971" width="15.3984375" style="297" customWidth="1"/>
    <col min="1972" max="1972" width="8.3984375" style="297" customWidth="1"/>
    <col min="1973" max="1973" width="1.796875" style="297" customWidth="1"/>
    <col min="1974" max="1974" width="7.796875" style="297" customWidth="1"/>
    <col min="1975" max="1975" width="8.796875" style="297" customWidth="1"/>
    <col min="1976" max="1976" width="8.3984375" style="297" customWidth="1"/>
    <col min="1977" max="1977" width="15.3984375" style="297" customWidth="1"/>
    <col min="1978" max="1978" width="1.796875" style="297" customWidth="1"/>
    <col min="1979" max="1979" width="7.796875" style="297" customWidth="1"/>
    <col min="1980" max="1980" width="8.796875" style="297" customWidth="1"/>
    <col min="1981" max="1981" width="8.3984375" style="297" customWidth="1"/>
    <col min="1982" max="1982" width="15.3984375" style="297" customWidth="1"/>
    <col min="1983" max="1983" width="1.796875" style="297" customWidth="1"/>
    <col min="1984" max="1984" width="7.796875" style="297" customWidth="1"/>
    <col min="1985" max="1985" width="8.796875" style="297" customWidth="1"/>
    <col min="1986" max="1986" width="8.3984375" style="297" customWidth="1"/>
    <col min="1987" max="1987" width="15.3984375" style="297" customWidth="1"/>
    <col min="1988" max="1989" width="1.796875" style="297" customWidth="1"/>
    <col min="1990" max="2223" width="7.796875" style="297"/>
    <col min="2224" max="2224" width="2.3984375" style="297" customWidth="1"/>
    <col min="2225" max="2225" width="0.796875" style="297" customWidth="1"/>
    <col min="2226" max="2226" width="35" style="297" customWidth="1"/>
    <col min="2227" max="2227" width="15.3984375" style="297" customWidth="1"/>
    <col min="2228" max="2228" width="8.3984375" style="297" customWidth="1"/>
    <col min="2229" max="2229" width="1.796875" style="297" customWidth="1"/>
    <col min="2230" max="2230" width="7.796875" style="297" customWidth="1"/>
    <col min="2231" max="2231" width="8.796875" style="297" customWidth="1"/>
    <col min="2232" max="2232" width="8.3984375" style="297" customWidth="1"/>
    <col min="2233" max="2233" width="15.3984375" style="297" customWidth="1"/>
    <col min="2234" max="2234" width="1.796875" style="297" customWidth="1"/>
    <col min="2235" max="2235" width="7.796875" style="297" customWidth="1"/>
    <col min="2236" max="2236" width="8.796875" style="297" customWidth="1"/>
    <col min="2237" max="2237" width="8.3984375" style="297" customWidth="1"/>
    <col min="2238" max="2238" width="15.3984375" style="297" customWidth="1"/>
    <col min="2239" max="2239" width="1.796875" style="297" customWidth="1"/>
    <col min="2240" max="2240" width="7.796875" style="297" customWidth="1"/>
    <col min="2241" max="2241" width="8.796875" style="297" customWidth="1"/>
    <col min="2242" max="2242" width="8.3984375" style="297" customWidth="1"/>
    <col min="2243" max="2243" width="15.3984375" style="297" customWidth="1"/>
    <col min="2244" max="2245" width="1.796875" style="297" customWidth="1"/>
    <col min="2246" max="2479" width="7.796875" style="297"/>
    <col min="2480" max="2480" width="2.3984375" style="297" customWidth="1"/>
    <col min="2481" max="2481" width="0.796875" style="297" customWidth="1"/>
    <col min="2482" max="2482" width="35" style="297" customWidth="1"/>
    <col min="2483" max="2483" width="15.3984375" style="297" customWidth="1"/>
    <col min="2484" max="2484" width="8.3984375" style="297" customWidth="1"/>
    <col min="2485" max="2485" width="1.796875" style="297" customWidth="1"/>
    <col min="2486" max="2486" width="7.796875" style="297" customWidth="1"/>
    <col min="2487" max="2487" width="8.796875" style="297" customWidth="1"/>
    <col min="2488" max="2488" width="8.3984375" style="297" customWidth="1"/>
    <col min="2489" max="2489" width="15.3984375" style="297" customWidth="1"/>
    <col min="2490" max="2490" width="1.796875" style="297" customWidth="1"/>
    <col min="2491" max="2491" width="7.796875" style="297" customWidth="1"/>
    <col min="2492" max="2492" width="8.796875" style="297" customWidth="1"/>
    <col min="2493" max="2493" width="8.3984375" style="297" customWidth="1"/>
    <col min="2494" max="2494" width="15.3984375" style="297" customWidth="1"/>
    <col min="2495" max="2495" width="1.796875" style="297" customWidth="1"/>
    <col min="2496" max="2496" width="7.796875" style="297" customWidth="1"/>
    <col min="2497" max="2497" width="8.796875" style="297" customWidth="1"/>
    <col min="2498" max="2498" width="8.3984375" style="297" customWidth="1"/>
    <col min="2499" max="2499" width="15.3984375" style="297" customWidth="1"/>
    <col min="2500" max="2501" width="1.796875" style="297" customWidth="1"/>
    <col min="2502" max="2735" width="7.796875" style="297"/>
    <col min="2736" max="2736" width="2.3984375" style="297" customWidth="1"/>
    <col min="2737" max="2737" width="0.796875" style="297" customWidth="1"/>
    <col min="2738" max="2738" width="35" style="297" customWidth="1"/>
    <col min="2739" max="2739" width="15.3984375" style="297" customWidth="1"/>
    <col min="2740" max="2740" width="8.3984375" style="297" customWidth="1"/>
    <col min="2741" max="2741" width="1.796875" style="297" customWidth="1"/>
    <col min="2742" max="2742" width="7.796875" style="297" customWidth="1"/>
    <col min="2743" max="2743" width="8.796875" style="297" customWidth="1"/>
    <col min="2744" max="2744" width="8.3984375" style="297" customWidth="1"/>
    <col min="2745" max="2745" width="15.3984375" style="297" customWidth="1"/>
    <col min="2746" max="2746" width="1.796875" style="297" customWidth="1"/>
    <col min="2747" max="2747" width="7.796875" style="297" customWidth="1"/>
    <col min="2748" max="2748" width="8.796875" style="297" customWidth="1"/>
    <col min="2749" max="2749" width="8.3984375" style="297" customWidth="1"/>
    <col min="2750" max="2750" width="15.3984375" style="297" customWidth="1"/>
    <col min="2751" max="2751" width="1.796875" style="297" customWidth="1"/>
    <col min="2752" max="2752" width="7.796875" style="297" customWidth="1"/>
    <col min="2753" max="2753" width="8.796875" style="297" customWidth="1"/>
    <col min="2754" max="2754" width="8.3984375" style="297" customWidth="1"/>
    <col min="2755" max="2755" width="15.3984375" style="297" customWidth="1"/>
    <col min="2756" max="2757" width="1.796875" style="297" customWidth="1"/>
    <col min="2758" max="2991" width="7.796875" style="297"/>
    <col min="2992" max="2992" width="2.3984375" style="297" customWidth="1"/>
    <col min="2993" max="2993" width="0.796875" style="297" customWidth="1"/>
    <col min="2994" max="2994" width="35" style="297" customWidth="1"/>
    <col min="2995" max="2995" width="15.3984375" style="297" customWidth="1"/>
    <col min="2996" max="2996" width="8.3984375" style="297" customWidth="1"/>
    <col min="2997" max="2997" width="1.796875" style="297" customWidth="1"/>
    <col min="2998" max="2998" width="7.796875" style="297" customWidth="1"/>
    <col min="2999" max="2999" width="8.796875" style="297" customWidth="1"/>
    <col min="3000" max="3000" width="8.3984375" style="297" customWidth="1"/>
    <col min="3001" max="3001" width="15.3984375" style="297" customWidth="1"/>
    <col min="3002" max="3002" width="1.796875" style="297" customWidth="1"/>
    <col min="3003" max="3003" width="7.796875" style="297" customWidth="1"/>
    <col min="3004" max="3004" width="8.796875" style="297" customWidth="1"/>
    <col min="3005" max="3005" width="8.3984375" style="297" customWidth="1"/>
    <col min="3006" max="3006" width="15.3984375" style="297" customWidth="1"/>
    <col min="3007" max="3007" width="1.796875" style="297" customWidth="1"/>
    <col min="3008" max="3008" width="7.796875" style="297" customWidth="1"/>
    <col min="3009" max="3009" width="8.796875" style="297" customWidth="1"/>
    <col min="3010" max="3010" width="8.3984375" style="297" customWidth="1"/>
    <col min="3011" max="3011" width="15.3984375" style="297" customWidth="1"/>
    <col min="3012" max="3013" width="1.796875" style="297" customWidth="1"/>
    <col min="3014" max="3247" width="7.796875" style="297"/>
    <col min="3248" max="3248" width="2.3984375" style="297" customWidth="1"/>
    <col min="3249" max="3249" width="0.796875" style="297" customWidth="1"/>
    <col min="3250" max="3250" width="35" style="297" customWidth="1"/>
    <col min="3251" max="3251" width="15.3984375" style="297" customWidth="1"/>
    <col min="3252" max="3252" width="8.3984375" style="297" customWidth="1"/>
    <col min="3253" max="3253" width="1.796875" style="297" customWidth="1"/>
    <col min="3254" max="3254" width="7.796875" style="297" customWidth="1"/>
    <col min="3255" max="3255" width="8.796875" style="297" customWidth="1"/>
    <col min="3256" max="3256" width="8.3984375" style="297" customWidth="1"/>
    <col min="3257" max="3257" width="15.3984375" style="297" customWidth="1"/>
    <col min="3258" max="3258" width="1.796875" style="297" customWidth="1"/>
    <col min="3259" max="3259" width="7.796875" style="297" customWidth="1"/>
    <col min="3260" max="3260" width="8.796875" style="297" customWidth="1"/>
    <col min="3261" max="3261" width="8.3984375" style="297" customWidth="1"/>
    <col min="3262" max="3262" width="15.3984375" style="297" customWidth="1"/>
    <col min="3263" max="3263" width="1.796875" style="297" customWidth="1"/>
    <col min="3264" max="3264" width="7.796875" style="297" customWidth="1"/>
    <col min="3265" max="3265" width="8.796875" style="297" customWidth="1"/>
    <col min="3266" max="3266" width="8.3984375" style="297" customWidth="1"/>
    <col min="3267" max="3267" width="15.3984375" style="297" customWidth="1"/>
    <col min="3268" max="3269" width="1.796875" style="297" customWidth="1"/>
    <col min="3270" max="3503" width="7.796875" style="297"/>
    <col min="3504" max="3504" width="2.3984375" style="297" customWidth="1"/>
    <col min="3505" max="3505" width="0.796875" style="297" customWidth="1"/>
    <col min="3506" max="3506" width="35" style="297" customWidth="1"/>
    <col min="3507" max="3507" width="15.3984375" style="297" customWidth="1"/>
    <col min="3508" max="3508" width="8.3984375" style="297" customWidth="1"/>
    <col min="3509" max="3509" width="1.796875" style="297" customWidth="1"/>
    <col min="3510" max="3510" width="7.796875" style="297" customWidth="1"/>
    <col min="3511" max="3511" width="8.796875" style="297" customWidth="1"/>
    <col min="3512" max="3512" width="8.3984375" style="297" customWidth="1"/>
    <col min="3513" max="3513" width="15.3984375" style="297" customWidth="1"/>
    <col min="3514" max="3514" width="1.796875" style="297" customWidth="1"/>
    <col min="3515" max="3515" width="7.796875" style="297" customWidth="1"/>
    <col min="3516" max="3516" width="8.796875" style="297" customWidth="1"/>
    <col min="3517" max="3517" width="8.3984375" style="297" customWidth="1"/>
    <col min="3518" max="3518" width="15.3984375" style="297" customWidth="1"/>
    <col min="3519" max="3519" width="1.796875" style="297" customWidth="1"/>
    <col min="3520" max="3520" width="7.796875" style="297" customWidth="1"/>
    <col min="3521" max="3521" width="8.796875" style="297" customWidth="1"/>
    <col min="3522" max="3522" width="8.3984375" style="297" customWidth="1"/>
    <col min="3523" max="3523" width="15.3984375" style="297" customWidth="1"/>
    <col min="3524" max="3525" width="1.796875" style="297" customWidth="1"/>
    <col min="3526" max="3759" width="7.796875" style="297"/>
    <col min="3760" max="3760" width="2.3984375" style="297" customWidth="1"/>
    <col min="3761" max="3761" width="0.796875" style="297" customWidth="1"/>
    <col min="3762" max="3762" width="35" style="297" customWidth="1"/>
    <col min="3763" max="3763" width="15.3984375" style="297" customWidth="1"/>
    <col min="3764" max="3764" width="8.3984375" style="297" customWidth="1"/>
    <col min="3765" max="3765" width="1.796875" style="297" customWidth="1"/>
    <col min="3766" max="3766" width="7.796875" style="297" customWidth="1"/>
    <col min="3767" max="3767" width="8.796875" style="297" customWidth="1"/>
    <col min="3768" max="3768" width="8.3984375" style="297" customWidth="1"/>
    <col min="3769" max="3769" width="15.3984375" style="297" customWidth="1"/>
    <col min="3770" max="3770" width="1.796875" style="297" customWidth="1"/>
    <col min="3771" max="3771" width="7.796875" style="297" customWidth="1"/>
    <col min="3772" max="3772" width="8.796875" style="297" customWidth="1"/>
    <col min="3773" max="3773" width="8.3984375" style="297" customWidth="1"/>
    <col min="3774" max="3774" width="15.3984375" style="297" customWidth="1"/>
    <col min="3775" max="3775" width="1.796875" style="297" customWidth="1"/>
    <col min="3776" max="3776" width="7.796875" style="297" customWidth="1"/>
    <col min="3777" max="3777" width="8.796875" style="297" customWidth="1"/>
    <col min="3778" max="3778" width="8.3984375" style="297" customWidth="1"/>
    <col min="3779" max="3779" width="15.3984375" style="297" customWidth="1"/>
    <col min="3780" max="3781" width="1.796875" style="297" customWidth="1"/>
    <col min="3782" max="4015" width="7.796875" style="297"/>
    <col min="4016" max="4016" width="2.3984375" style="297" customWidth="1"/>
    <col min="4017" max="4017" width="0.796875" style="297" customWidth="1"/>
    <col min="4018" max="4018" width="35" style="297" customWidth="1"/>
    <col min="4019" max="4019" width="15.3984375" style="297" customWidth="1"/>
    <col min="4020" max="4020" width="8.3984375" style="297" customWidth="1"/>
    <col min="4021" max="4021" width="1.796875" style="297" customWidth="1"/>
    <col min="4022" max="4022" width="7.796875" style="297" customWidth="1"/>
    <col min="4023" max="4023" width="8.796875" style="297" customWidth="1"/>
    <col min="4024" max="4024" width="8.3984375" style="297" customWidth="1"/>
    <col min="4025" max="4025" width="15.3984375" style="297" customWidth="1"/>
    <col min="4026" max="4026" width="1.796875" style="297" customWidth="1"/>
    <col min="4027" max="4027" width="7.796875" style="297" customWidth="1"/>
    <col min="4028" max="4028" width="8.796875" style="297" customWidth="1"/>
    <col min="4029" max="4029" width="8.3984375" style="297" customWidth="1"/>
    <col min="4030" max="4030" width="15.3984375" style="297" customWidth="1"/>
    <col min="4031" max="4031" width="1.796875" style="297" customWidth="1"/>
    <col min="4032" max="4032" width="7.796875" style="297" customWidth="1"/>
    <col min="4033" max="4033" width="8.796875" style="297" customWidth="1"/>
    <col min="4034" max="4034" width="8.3984375" style="297" customWidth="1"/>
    <col min="4035" max="4035" width="15.3984375" style="297" customWidth="1"/>
    <col min="4036" max="4037" width="1.796875" style="297" customWidth="1"/>
    <col min="4038" max="4271" width="7.796875" style="297"/>
    <col min="4272" max="4272" width="2.3984375" style="297" customWidth="1"/>
    <col min="4273" max="4273" width="0.796875" style="297" customWidth="1"/>
    <col min="4274" max="4274" width="35" style="297" customWidth="1"/>
    <col min="4275" max="4275" width="15.3984375" style="297" customWidth="1"/>
    <col min="4276" max="4276" width="8.3984375" style="297" customWidth="1"/>
    <col min="4277" max="4277" width="1.796875" style="297" customWidth="1"/>
    <col min="4278" max="4278" width="7.796875" style="297" customWidth="1"/>
    <col min="4279" max="4279" width="8.796875" style="297" customWidth="1"/>
    <col min="4280" max="4280" width="8.3984375" style="297" customWidth="1"/>
    <col min="4281" max="4281" width="15.3984375" style="297" customWidth="1"/>
    <col min="4282" max="4282" width="1.796875" style="297" customWidth="1"/>
    <col min="4283" max="4283" width="7.796875" style="297" customWidth="1"/>
    <col min="4284" max="4284" width="8.796875" style="297" customWidth="1"/>
    <col min="4285" max="4285" width="8.3984375" style="297" customWidth="1"/>
    <col min="4286" max="4286" width="15.3984375" style="297" customWidth="1"/>
    <col min="4287" max="4287" width="1.796875" style="297" customWidth="1"/>
    <col min="4288" max="4288" width="7.796875" style="297" customWidth="1"/>
    <col min="4289" max="4289" width="8.796875" style="297" customWidth="1"/>
    <col min="4290" max="4290" width="8.3984375" style="297" customWidth="1"/>
    <col min="4291" max="4291" width="15.3984375" style="297" customWidth="1"/>
    <col min="4292" max="4293" width="1.796875" style="297" customWidth="1"/>
    <col min="4294" max="4527" width="7.796875" style="297"/>
    <col min="4528" max="4528" width="2.3984375" style="297" customWidth="1"/>
    <col min="4529" max="4529" width="0.796875" style="297" customWidth="1"/>
    <col min="4530" max="4530" width="35" style="297" customWidth="1"/>
    <col min="4531" max="4531" width="15.3984375" style="297" customWidth="1"/>
    <col min="4532" max="4532" width="8.3984375" style="297" customWidth="1"/>
    <col min="4533" max="4533" width="1.796875" style="297" customWidth="1"/>
    <col min="4534" max="4534" width="7.796875" style="297" customWidth="1"/>
    <col min="4535" max="4535" width="8.796875" style="297" customWidth="1"/>
    <col min="4536" max="4536" width="8.3984375" style="297" customWidth="1"/>
    <col min="4537" max="4537" width="15.3984375" style="297" customWidth="1"/>
    <col min="4538" max="4538" width="1.796875" style="297" customWidth="1"/>
    <col min="4539" max="4539" width="7.796875" style="297" customWidth="1"/>
    <col min="4540" max="4540" width="8.796875" style="297" customWidth="1"/>
    <col min="4541" max="4541" width="8.3984375" style="297" customWidth="1"/>
    <col min="4542" max="4542" width="15.3984375" style="297" customWidth="1"/>
    <col min="4543" max="4543" width="1.796875" style="297" customWidth="1"/>
    <col min="4544" max="4544" width="7.796875" style="297" customWidth="1"/>
    <col min="4545" max="4545" width="8.796875" style="297" customWidth="1"/>
    <col min="4546" max="4546" width="8.3984375" style="297" customWidth="1"/>
    <col min="4547" max="4547" width="15.3984375" style="297" customWidth="1"/>
    <col min="4548" max="4549" width="1.796875" style="297" customWidth="1"/>
    <col min="4550" max="4783" width="7.796875" style="297"/>
    <col min="4784" max="4784" width="2.3984375" style="297" customWidth="1"/>
    <col min="4785" max="4785" width="0.796875" style="297" customWidth="1"/>
    <col min="4786" max="4786" width="35" style="297" customWidth="1"/>
    <col min="4787" max="4787" width="15.3984375" style="297" customWidth="1"/>
    <col min="4788" max="4788" width="8.3984375" style="297" customWidth="1"/>
    <col min="4789" max="4789" width="1.796875" style="297" customWidth="1"/>
    <col min="4790" max="4790" width="7.796875" style="297" customWidth="1"/>
    <col min="4791" max="4791" width="8.796875" style="297" customWidth="1"/>
    <col min="4792" max="4792" width="8.3984375" style="297" customWidth="1"/>
    <col min="4793" max="4793" width="15.3984375" style="297" customWidth="1"/>
    <col min="4794" max="4794" width="1.796875" style="297" customWidth="1"/>
    <col min="4795" max="4795" width="7.796875" style="297" customWidth="1"/>
    <col min="4796" max="4796" width="8.796875" style="297" customWidth="1"/>
    <col min="4797" max="4797" width="8.3984375" style="297" customWidth="1"/>
    <col min="4798" max="4798" width="15.3984375" style="297" customWidth="1"/>
    <col min="4799" max="4799" width="1.796875" style="297" customWidth="1"/>
    <col min="4800" max="4800" width="7.796875" style="297" customWidth="1"/>
    <col min="4801" max="4801" width="8.796875" style="297" customWidth="1"/>
    <col min="4802" max="4802" width="8.3984375" style="297" customWidth="1"/>
    <col min="4803" max="4803" width="15.3984375" style="297" customWidth="1"/>
    <col min="4804" max="4805" width="1.796875" style="297" customWidth="1"/>
    <col min="4806" max="5039" width="7.796875" style="297"/>
    <col min="5040" max="5040" width="2.3984375" style="297" customWidth="1"/>
    <col min="5041" max="5041" width="0.796875" style="297" customWidth="1"/>
    <col min="5042" max="5042" width="35" style="297" customWidth="1"/>
    <col min="5043" max="5043" width="15.3984375" style="297" customWidth="1"/>
    <col min="5044" max="5044" width="8.3984375" style="297" customWidth="1"/>
    <col min="5045" max="5045" width="1.796875" style="297" customWidth="1"/>
    <col min="5046" max="5046" width="7.796875" style="297" customWidth="1"/>
    <col min="5047" max="5047" width="8.796875" style="297" customWidth="1"/>
    <col min="5048" max="5048" width="8.3984375" style="297" customWidth="1"/>
    <col min="5049" max="5049" width="15.3984375" style="297" customWidth="1"/>
    <col min="5050" max="5050" width="1.796875" style="297" customWidth="1"/>
    <col min="5051" max="5051" width="7.796875" style="297" customWidth="1"/>
    <col min="5052" max="5052" width="8.796875" style="297" customWidth="1"/>
    <col min="5053" max="5053" width="8.3984375" style="297" customWidth="1"/>
    <col min="5054" max="5054" width="15.3984375" style="297" customWidth="1"/>
    <col min="5055" max="5055" width="1.796875" style="297" customWidth="1"/>
    <col min="5056" max="5056" width="7.796875" style="297" customWidth="1"/>
    <col min="5057" max="5057" width="8.796875" style="297" customWidth="1"/>
    <col min="5058" max="5058" width="8.3984375" style="297" customWidth="1"/>
    <col min="5059" max="5059" width="15.3984375" style="297" customWidth="1"/>
    <col min="5060" max="5061" width="1.796875" style="297" customWidth="1"/>
    <col min="5062" max="5295" width="7.796875" style="297"/>
    <col min="5296" max="5296" width="2.3984375" style="297" customWidth="1"/>
    <col min="5297" max="5297" width="0.796875" style="297" customWidth="1"/>
    <col min="5298" max="5298" width="35" style="297" customWidth="1"/>
    <col min="5299" max="5299" width="15.3984375" style="297" customWidth="1"/>
    <col min="5300" max="5300" width="8.3984375" style="297" customWidth="1"/>
    <col min="5301" max="5301" width="1.796875" style="297" customWidth="1"/>
    <col min="5302" max="5302" width="7.796875" style="297" customWidth="1"/>
    <col min="5303" max="5303" width="8.796875" style="297" customWidth="1"/>
    <col min="5304" max="5304" width="8.3984375" style="297" customWidth="1"/>
    <col min="5305" max="5305" width="15.3984375" style="297" customWidth="1"/>
    <col min="5306" max="5306" width="1.796875" style="297" customWidth="1"/>
    <col min="5307" max="5307" width="7.796875" style="297" customWidth="1"/>
    <col min="5308" max="5308" width="8.796875" style="297" customWidth="1"/>
    <col min="5309" max="5309" width="8.3984375" style="297" customWidth="1"/>
    <col min="5310" max="5310" width="15.3984375" style="297" customWidth="1"/>
    <col min="5311" max="5311" width="1.796875" style="297" customWidth="1"/>
    <col min="5312" max="5312" width="7.796875" style="297" customWidth="1"/>
    <col min="5313" max="5313" width="8.796875" style="297" customWidth="1"/>
    <col min="5314" max="5314" width="8.3984375" style="297" customWidth="1"/>
    <col min="5315" max="5315" width="15.3984375" style="297" customWidth="1"/>
    <col min="5316" max="5317" width="1.796875" style="297" customWidth="1"/>
    <col min="5318" max="5551" width="7.796875" style="297"/>
    <col min="5552" max="5552" width="2.3984375" style="297" customWidth="1"/>
    <col min="5553" max="5553" width="0.796875" style="297" customWidth="1"/>
    <col min="5554" max="5554" width="35" style="297" customWidth="1"/>
    <col min="5555" max="5555" width="15.3984375" style="297" customWidth="1"/>
    <col min="5556" max="5556" width="8.3984375" style="297" customWidth="1"/>
    <col min="5557" max="5557" width="1.796875" style="297" customWidth="1"/>
    <col min="5558" max="5558" width="7.796875" style="297" customWidth="1"/>
    <col min="5559" max="5559" width="8.796875" style="297" customWidth="1"/>
    <col min="5560" max="5560" width="8.3984375" style="297" customWidth="1"/>
    <col min="5561" max="5561" width="15.3984375" style="297" customWidth="1"/>
    <col min="5562" max="5562" width="1.796875" style="297" customWidth="1"/>
    <col min="5563" max="5563" width="7.796875" style="297" customWidth="1"/>
    <col min="5564" max="5564" width="8.796875" style="297" customWidth="1"/>
    <col min="5565" max="5565" width="8.3984375" style="297" customWidth="1"/>
    <col min="5566" max="5566" width="15.3984375" style="297" customWidth="1"/>
    <col min="5567" max="5567" width="1.796875" style="297" customWidth="1"/>
    <col min="5568" max="5568" width="7.796875" style="297" customWidth="1"/>
    <col min="5569" max="5569" width="8.796875" style="297" customWidth="1"/>
    <col min="5570" max="5570" width="8.3984375" style="297" customWidth="1"/>
    <col min="5571" max="5571" width="15.3984375" style="297" customWidth="1"/>
    <col min="5572" max="5573" width="1.796875" style="297" customWidth="1"/>
    <col min="5574" max="5807" width="7.796875" style="297"/>
    <col min="5808" max="5808" width="2.3984375" style="297" customWidth="1"/>
    <col min="5809" max="5809" width="0.796875" style="297" customWidth="1"/>
    <col min="5810" max="5810" width="35" style="297" customWidth="1"/>
    <col min="5811" max="5811" width="15.3984375" style="297" customWidth="1"/>
    <col min="5812" max="5812" width="8.3984375" style="297" customWidth="1"/>
    <col min="5813" max="5813" width="1.796875" style="297" customWidth="1"/>
    <col min="5814" max="5814" width="7.796875" style="297" customWidth="1"/>
    <col min="5815" max="5815" width="8.796875" style="297" customWidth="1"/>
    <col min="5816" max="5816" width="8.3984375" style="297" customWidth="1"/>
    <col min="5817" max="5817" width="15.3984375" style="297" customWidth="1"/>
    <col min="5818" max="5818" width="1.796875" style="297" customWidth="1"/>
    <col min="5819" max="5819" width="7.796875" style="297" customWidth="1"/>
    <col min="5820" max="5820" width="8.796875" style="297" customWidth="1"/>
    <col min="5821" max="5821" width="8.3984375" style="297" customWidth="1"/>
    <col min="5822" max="5822" width="15.3984375" style="297" customWidth="1"/>
    <col min="5823" max="5823" width="1.796875" style="297" customWidth="1"/>
    <col min="5824" max="5824" width="7.796875" style="297" customWidth="1"/>
    <col min="5825" max="5825" width="8.796875" style="297" customWidth="1"/>
    <col min="5826" max="5826" width="8.3984375" style="297" customWidth="1"/>
    <col min="5827" max="5827" width="15.3984375" style="297" customWidth="1"/>
    <col min="5828" max="5829" width="1.796875" style="297" customWidth="1"/>
    <col min="5830" max="6063" width="7.796875" style="297"/>
    <col min="6064" max="6064" width="2.3984375" style="297" customWidth="1"/>
    <col min="6065" max="6065" width="0.796875" style="297" customWidth="1"/>
    <col min="6066" max="6066" width="35" style="297" customWidth="1"/>
    <col min="6067" max="6067" width="15.3984375" style="297" customWidth="1"/>
    <col min="6068" max="6068" width="8.3984375" style="297" customWidth="1"/>
    <col min="6069" max="6069" width="1.796875" style="297" customWidth="1"/>
    <col min="6070" max="6070" width="7.796875" style="297" customWidth="1"/>
    <col min="6071" max="6071" width="8.796875" style="297" customWidth="1"/>
    <col min="6072" max="6072" width="8.3984375" style="297" customWidth="1"/>
    <col min="6073" max="6073" width="15.3984375" style="297" customWidth="1"/>
    <col min="6074" max="6074" width="1.796875" style="297" customWidth="1"/>
    <col min="6075" max="6075" width="7.796875" style="297" customWidth="1"/>
    <col min="6076" max="6076" width="8.796875" style="297" customWidth="1"/>
    <col min="6077" max="6077" width="8.3984375" style="297" customWidth="1"/>
    <col min="6078" max="6078" width="15.3984375" style="297" customWidth="1"/>
    <col min="6079" max="6079" width="1.796875" style="297" customWidth="1"/>
    <col min="6080" max="6080" width="7.796875" style="297" customWidth="1"/>
    <col min="6081" max="6081" width="8.796875" style="297" customWidth="1"/>
    <col min="6082" max="6082" width="8.3984375" style="297" customWidth="1"/>
    <col min="6083" max="6083" width="15.3984375" style="297" customWidth="1"/>
    <col min="6084" max="6085" width="1.796875" style="297" customWidth="1"/>
    <col min="6086" max="6319" width="7.796875" style="297"/>
    <col min="6320" max="6320" width="2.3984375" style="297" customWidth="1"/>
    <col min="6321" max="6321" width="0.796875" style="297" customWidth="1"/>
    <col min="6322" max="6322" width="35" style="297" customWidth="1"/>
    <col min="6323" max="6323" width="15.3984375" style="297" customWidth="1"/>
    <col min="6324" max="6324" width="8.3984375" style="297" customWidth="1"/>
    <col min="6325" max="6325" width="1.796875" style="297" customWidth="1"/>
    <col min="6326" max="6326" width="7.796875" style="297" customWidth="1"/>
    <col min="6327" max="6327" width="8.796875" style="297" customWidth="1"/>
    <col min="6328" max="6328" width="8.3984375" style="297" customWidth="1"/>
    <col min="6329" max="6329" width="15.3984375" style="297" customWidth="1"/>
    <col min="6330" max="6330" width="1.796875" style="297" customWidth="1"/>
    <col min="6331" max="6331" width="7.796875" style="297" customWidth="1"/>
    <col min="6332" max="6332" width="8.796875" style="297" customWidth="1"/>
    <col min="6333" max="6333" width="8.3984375" style="297" customWidth="1"/>
    <col min="6334" max="6334" width="15.3984375" style="297" customWidth="1"/>
    <col min="6335" max="6335" width="1.796875" style="297" customWidth="1"/>
    <col min="6336" max="6336" width="7.796875" style="297" customWidth="1"/>
    <col min="6337" max="6337" width="8.796875" style="297" customWidth="1"/>
    <col min="6338" max="6338" width="8.3984375" style="297" customWidth="1"/>
    <col min="6339" max="6339" width="15.3984375" style="297" customWidth="1"/>
    <col min="6340" max="6341" width="1.796875" style="297" customWidth="1"/>
    <col min="6342" max="6575" width="7.796875" style="297"/>
    <col min="6576" max="6576" width="2.3984375" style="297" customWidth="1"/>
    <col min="6577" max="6577" width="0.796875" style="297" customWidth="1"/>
    <col min="6578" max="6578" width="35" style="297" customWidth="1"/>
    <col min="6579" max="6579" width="15.3984375" style="297" customWidth="1"/>
    <col min="6580" max="6580" width="8.3984375" style="297" customWidth="1"/>
    <col min="6581" max="6581" width="1.796875" style="297" customWidth="1"/>
    <col min="6582" max="6582" width="7.796875" style="297" customWidth="1"/>
    <col min="6583" max="6583" width="8.796875" style="297" customWidth="1"/>
    <col min="6584" max="6584" width="8.3984375" style="297" customWidth="1"/>
    <col min="6585" max="6585" width="15.3984375" style="297" customWidth="1"/>
    <col min="6586" max="6586" width="1.796875" style="297" customWidth="1"/>
    <col min="6587" max="6587" width="7.796875" style="297" customWidth="1"/>
    <col min="6588" max="6588" width="8.796875" style="297" customWidth="1"/>
    <col min="6589" max="6589" width="8.3984375" style="297" customWidth="1"/>
    <col min="6590" max="6590" width="15.3984375" style="297" customWidth="1"/>
    <col min="6591" max="6591" width="1.796875" style="297" customWidth="1"/>
    <col min="6592" max="6592" width="7.796875" style="297" customWidth="1"/>
    <col min="6593" max="6593" width="8.796875" style="297" customWidth="1"/>
    <col min="6594" max="6594" width="8.3984375" style="297" customWidth="1"/>
    <col min="6595" max="6595" width="15.3984375" style="297" customWidth="1"/>
    <col min="6596" max="6597" width="1.796875" style="297" customWidth="1"/>
    <col min="6598" max="6831" width="7.796875" style="297"/>
    <col min="6832" max="6832" width="2.3984375" style="297" customWidth="1"/>
    <col min="6833" max="6833" width="0.796875" style="297" customWidth="1"/>
    <col min="6834" max="6834" width="35" style="297" customWidth="1"/>
    <col min="6835" max="6835" width="15.3984375" style="297" customWidth="1"/>
    <col min="6836" max="6836" width="8.3984375" style="297" customWidth="1"/>
    <col min="6837" max="6837" width="1.796875" style="297" customWidth="1"/>
    <col min="6838" max="6838" width="7.796875" style="297" customWidth="1"/>
    <col min="6839" max="6839" width="8.796875" style="297" customWidth="1"/>
    <col min="6840" max="6840" width="8.3984375" style="297" customWidth="1"/>
    <col min="6841" max="6841" width="15.3984375" style="297" customWidth="1"/>
    <col min="6842" max="6842" width="1.796875" style="297" customWidth="1"/>
    <col min="6843" max="6843" width="7.796875" style="297" customWidth="1"/>
    <col min="6844" max="6844" width="8.796875" style="297" customWidth="1"/>
    <col min="6845" max="6845" width="8.3984375" style="297" customWidth="1"/>
    <col min="6846" max="6846" width="15.3984375" style="297" customWidth="1"/>
    <col min="6847" max="6847" width="1.796875" style="297" customWidth="1"/>
    <col min="6848" max="6848" width="7.796875" style="297" customWidth="1"/>
    <col min="6849" max="6849" width="8.796875" style="297" customWidth="1"/>
    <col min="6850" max="6850" width="8.3984375" style="297" customWidth="1"/>
    <col min="6851" max="6851" width="15.3984375" style="297" customWidth="1"/>
    <col min="6852" max="6853" width="1.796875" style="297" customWidth="1"/>
    <col min="6854" max="7087" width="7.796875" style="297"/>
    <col min="7088" max="7088" width="2.3984375" style="297" customWidth="1"/>
    <col min="7089" max="7089" width="0.796875" style="297" customWidth="1"/>
    <col min="7090" max="7090" width="35" style="297" customWidth="1"/>
    <col min="7091" max="7091" width="15.3984375" style="297" customWidth="1"/>
    <col min="7092" max="7092" width="8.3984375" style="297" customWidth="1"/>
    <col min="7093" max="7093" width="1.796875" style="297" customWidth="1"/>
    <col min="7094" max="7094" width="7.796875" style="297" customWidth="1"/>
    <col min="7095" max="7095" width="8.796875" style="297" customWidth="1"/>
    <col min="7096" max="7096" width="8.3984375" style="297" customWidth="1"/>
    <col min="7097" max="7097" width="15.3984375" style="297" customWidth="1"/>
    <col min="7098" max="7098" width="1.796875" style="297" customWidth="1"/>
    <col min="7099" max="7099" width="7.796875" style="297" customWidth="1"/>
    <col min="7100" max="7100" width="8.796875" style="297" customWidth="1"/>
    <col min="7101" max="7101" width="8.3984375" style="297" customWidth="1"/>
    <col min="7102" max="7102" width="15.3984375" style="297" customWidth="1"/>
    <col min="7103" max="7103" width="1.796875" style="297" customWidth="1"/>
    <col min="7104" max="7104" width="7.796875" style="297" customWidth="1"/>
    <col min="7105" max="7105" width="8.796875" style="297" customWidth="1"/>
    <col min="7106" max="7106" width="8.3984375" style="297" customWidth="1"/>
    <col min="7107" max="7107" width="15.3984375" style="297" customWidth="1"/>
    <col min="7108" max="7109" width="1.796875" style="297" customWidth="1"/>
    <col min="7110" max="7343" width="7.796875" style="297"/>
    <col min="7344" max="7344" width="2.3984375" style="297" customWidth="1"/>
    <col min="7345" max="7345" width="0.796875" style="297" customWidth="1"/>
    <col min="7346" max="7346" width="35" style="297" customWidth="1"/>
    <col min="7347" max="7347" width="15.3984375" style="297" customWidth="1"/>
    <col min="7348" max="7348" width="8.3984375" style="297" customWidth="1"/>
    <col min="7349" max="7349" width="1.796875" style="297" customWidth="1"/>
    <col min="7350" max="7350" width="7.796875" style="297" customWidth="1"/>
    <col min="7351" max="7351" width="8.796875" style="297" customWidth="1"/>
    <col min="7352" max="7352" width="8.3984375" style="297" customWidth="1"/>
    <col min="7353" max="7353" width="15.3984375" style="297" customWidth="1"/>
    <col min="7354" max="7354" width="1.796875" style="297" customWidth="1"/>
    <col min="7355" max="7355" width="7.796875" style="297" customWidth="1"/>
    <col min="7356" max="7356" width="8.796875" style="297" customWidth="1"/>
    <col min="7357" max="7357" width="8.3984375" style="297" customWidth="1"/>
    <col min="7358" max="7358" width="15.3984375" style="297" customWidth="1"/>
    <col min="7359" max="7359" width="1.796875" style="297" customWidth="1"/>
    <col min="7360" max="7360" width="7.796875" style="297" customWidth="1"/>
    <col min="7361" max="7361" width="8.796875" style="297" customWidth="1"/>
    <col min="7362" max="7362" width="8.3984375" style="297" customWidth="1"/>
    <col min="7363" max="7363" width="15.3984375" style="297" customWidth="1"/>
    <col min="7364" max="7365" width="1.796875" style="297" customWidth="1"/>
    <col min="7366" max="7599" width="7.796875" style="297"/>
    <col min="7600" max="7600" width="2.3984375" style="297" customWidth="1"/>
    <col min="7601" max="7601" width="0.796875" style="297" customWidth="1"/>
    <col min="7602" max="7602" width="35" style="297" customWidth="1"/>
    <col min="7603" max="7603" width="15.3984375" style="297" customWidth="1"/>
    <col min="7604" max="7604" width="8.3984375" style="297" customWidth="1"/>
    <col min="7605" max="7605" width="1.796875" style="297" customWidth="1"/>
    <col min="7606" max="7606" width="7.796875" style="297" customWidth="1"/>
    <col min="7607" max="7607" width="8.796875" style="297" customWidth="1"/>
    <col min="7608" max="7608" width="8.3984375" style="297" customWidth="1"/>
    <col min="7609" max="7609" width="15.3984375" style="297" customWidth="1"/>
    <col min="7610" max="7610" width="1.796875" style="297" customWidth="1"/>
    <col min="7611" max="7611" width="7.796875" style="297" customWidth="1"/>
    <col min="7612" max="7612" width="8.796875" style="297" customWidth="1"/>
    <col min="7613" max="7613" width="8.3984375" style="297" customWidth="1"/>
    <col min="7614" max="7614" width="15.3984375" style="297" customWidth="1"/>
    <col min="7615" max="7615" width="1.796875" style="297" customWidth="1"/>
    <col min="7616" max="7616" width="7.796875" style="297" customWidth="1"/>
    <col min="7617" max="7617" width="8.796875" style="297" customWidth="1"/>
    <col min="7618" max="7618" width="8.3984375" style="297" customWidth="1"/>
    <col min="7619" max="7619" width="15.3984375" style="297" customWidth="1"/>
    <col min="7620" max="7621" width="1.796875" style="297" customWidth="1"/>
    <col min="7622" max="7855" width="7.796875" style="297"/>
    <col min="7856" max="7856" width="2.3984375" style="297" customWidth="1"/>
    <col min="7857" max="7857" width="0.796875" style="297" customWidth="1"/>
    <col min="7858" max="7858" width="35" style="297" customWidth="1"/>
    <col min="7859" max="7859" width="15.3984375" style="297" customWidth="1"/>
    <col min="7860" max="7860" width="8.3984375" style="297" customWidth="1"/>
    <col min="7861" max="7861" width="1.796875" style="297" customWidth="1"/>
    <col min="7862" max="7862" width="7.796875" style="297" customWidth="1"/>
    <col min="7863" max="7863" width="8.796875" style="297" customWidth="1"/>
    <col min="7864" max="7864" width="8.3984375" style="297" customWidth="1"/>
    <col min="7865" max="7865" width="15.3984375" style="297" customWidth="1"/>
    <col min="7866" max="7866" width="1.796875" style="297" customWidth="1"/>
    <col min="7867" max="7867" width="7.796875" style="297" customWidth="1"/>
    <col min="7868" max="7868" width="8.796875" style="297" customWidth="1"/>
    <col min="7869" max="7869" width="8.3984375" style="297" customWidth="1"/>
    <col min="7870" max="7870" width="15.3984375" style="297" customWidth="1"/>
    <col min="7871" max="7871" width="1.796875" style="297" customWidth="1"/>
    <col min="7872" max="7872" width="7.796875" style="297" customWidth="1"/>
    <col min="7873" max="7873" width="8.796875" style="297" customWidth="1"/>
    <col min="7874" max="7874" width="8.3984375" style="297" customWidth="1"/>
    <col min="7875" max="7875" width="15.3984375" style="297" customWidth="1"/>
    <col min="7876" max="7877" width="1.796875" style="297" customWidth="1"/>
    <col min="7878" max="8111" width="7.796875" style="297"/>
    <col min="8112" max="8112" width="2.3984375" style="297" customWidth="1"/>
    <col min="8113" max="8113" width="0.796875" style="297" customWidth="1"/>
    <col min="8114" max="8114" width="35" style="297" customWidth="1"/>
    <col min="8115" max="8115" width="15.3984375" style="297" customWidth="1"/>
    <col min="8116" max="8116" width="8.3984375" style="297" customWidth="1"/>
    <col min="8117" max="8117" width="1.796875" style="297" customWidth="1"/>
    <col min="8118" max="8118" width="7.796875" style="297" customWidth="1"/>
    <col min="8119" max="8119" width="8.796875" style="297" customWidth="1"/>
    <col min="8120" max="8120" width="8.3984375" style="297" customWidth="1"/>
    <col min="8121" max="8121" width="15.3984375" style="297" customWidth="1"/>
    <col min="8122" max="8122" width="1.796875" style="297" customWidth="1"/>
    <col min="8123" max="8123" width="7.796875" style="297" customWidth="1"/>
    <col min="8124" max="8124" width="8.796875" style="297" customWidth="1"/>
    <col min="8125" max="8125" width="8.3984375" style="297" customWidth="1"/>
    <col min="8126" max="8126" width="15.3984375" style="297" customWidth="1"/>
    <col min="8127" max="8127" width="1.796875" style="297" customWidth="1"/>
    <col min="8128" max="8128" width="7.796875" style="297" customWidth="1"/>
    <col min="8129" max="8129" width="8.796875" style="297" customWidth="1"/>
    <col min="8130" max="8130" width="8.3984375" style="297" customWidth="1"/>
    <col min="8131" max="8131" width="15.3984375" style="297" customWidth="1"/>
    <col min="8132" max="8133" width="1.796875" style="297" customWidth="1"/>
    <col min="8134" max="8367" width="7.796875" style="297"/>
    <col min="8368" max="8368" width="2.3984375" style="297" customWidth="1"/>
    <col min="8369" max="8369" width="0.796875" style="297" customWidth="1"/>
    <col min="8370" max="8370" width="35" style="297" customWidth="1"/>
    <col min="8371" max="8371" width="15.3984375" style="297" customWidth="1"/>
    <col min="8372" max="8372" width="8.3984375" style="297" customWidth="1"/>
    <col min="8373" max="8373" width="1.796875" style="297" customWidth="1"/>
    <col min="8374" max="8374" width="7.796875" style="297" customWidth="1"/>
    <col min="8375" max="8375" width="8.796875" style="297" customWidth="1"/>
    <col min="8376" max="8376" width="8.3984375" style="297" customWidth="1"/>
    <col min="8377" max="8377" width="15.3984375" style="297" customWidth="1"/>
    <col min="8378" max="8378" width="1.796875" style="297" customWidth="1"/>
    <col min="8379" max="8379" width="7.796875" style="297" customWidth="1"/>
    <col min="8380" max="8380" width="8.796875" style="297" customWidth="1"/>
    <col min="8381" max="8381" width="8.3984375" style="297" customWidth="1"/>
    <col min="8382" max="8382" width="15.3984375" style="297" customWidth="1"/>
    <col min="8383" max="8383" width="1.796875" style="297" customWidth="1"/>
    <col min="8384" max="8384" width="7.796875" style="297" customWidth="1"/>
    <col min="8385" max="8385" width="8.796875" style="297" customWidth="1"/>
    <col min="8386" max="8386" width="8.3984375" style="297" customWidth="1"/>
    <col min="8387" max="8387" width="15.3984375" style="297" customWidth="1"/>
    <col min="8388" max="8389" width="1.796875" style="297" customWidth="1"/>
    <col min="8390" max="8623" width="7.796875" style="297"/>
    <col min="8624" max="8624" width="2.3984375" style="297" customWidth="1"/>
    <col min="8625" max="8625" width="0.796875" style="297" customWidth="1"/>
    <col min="8626" max="8626" width="35" style="297" customWidth="1"/>
    <col min="8627" max="8627" width="15.3984375" style="297" customWidth="1"/>
    <col min="8628" max="8628" width="8.3984375" style="297" customWidth="1"/>
    <col min="8629" max="8629" width="1.796875" style="297" customWidth="1"/>
    <col min="8630" max="8630" width="7.796875" style="297" customWidth="1"/>
    <col min="8631" max="8631" width="8.796875" style="297" customWidth="1"/>
    <col min="8632" max="8632" width="8.3984375" style="297" customWidth="1"/>
    <col min="8633" max="8633" width="15.3984375" style="297" customWidth="1"/>
    <col min="8634" max="8634" width="1.796875" style="297" customWidth="1"/>
    <col min="8635" max="8635" width="7.796875" style="297" customWidth="1"/>
    <col min="8636" max="8636" width="8.796875" style="297" customWidth="1"/>
    <col min="8637" max="8637" width="8.3984375" style="297" customWidth="1"/>
    <col min="8638" max="8638" width="15.3984375" style="297" customWidth="1"/>
    <col min="8639" max="8639" width="1.796875" style="297" customWidth="1"/>
    <col min="8640" max="8640" width="7.796875" style="297" customWidth="1"/>
    <col min="8641" max="8641" width="8.796875" style="297" customWidth="1"/>
    <col min="8642" max="8642" width="8.3984375" style="297" customWidth="1"/>
    <col min="8643" max="8643" width="15.3984375" style="297" customWidth="1"/>
    <col min="8644" max="8645" width="1.796875" style="297" customWidth="1"/>
    <col min="8646" max="8879" width="7.796875" style="297"/>
    <col min="8880" max="8880" width="2.3984375" style="297" customWidth="1"/>
    <col min="8881" max="8881" width="0.796875" style="297" customWidth="1"/>
    <col min="8882" max="8882" width="35" style="297" customWidth="1"/>
    <col min="8883" max="8883" width="15.3984375" style="297" customWidth="1"/>
    <col min="8884" max="8884" width="8.3984375" style="297" customWidth="1"/>
    <col min="8885" max="8885" width="1.796875" style="297" customWidth="1"/>
    <col min="8886" max="8886" width="7.796875" style="297" customWidth="1"/>
    <col min="8887" max="8887" width="8.796875" style="297" customWidth="1"/>
    <col min="8888" max="8888" width="8.3984375" style="297" customWidth="1"/>
    <col min="8889" max="8889" width="15.3984375" style="297" customWidth="1"/>
    <col min="8890" max="8890" width="1.796875" style="297" customWidth="1"/>
    <col min="8891" max="8891" width="7.796875" style="297" customWidth="1"/>
    <col min="8892" max="8892" width="8.796875" style="297" customWidth="1"/>
    <col min="8893" max="8893" width="8.3984375" style="297" customWidth="1"/>
    <col min="8894" max="8894" width="15.3984375" style="297" customWidth="1"/>
    <col min="8895" max="8895" width="1.796875" style="297" customWidth="1"/>
    <col min="8896" max="8896" width="7.796875" style="297" customWidth="1"/>
    <col min="8897" max="8897" width="8.796875" style="297" customWidth="1"/>
    <col min="8898" max="8898" width="8.3984375" style="297" customWidth="1"/>
    <col min="8899" max="8899" width="15.3984375" style="297" customWidth="1"/>
    <col min="8900" max="8901" width="1.796875" style="297" customWidth="1"/>
    <col min="8902" max="9135" width="7.796875" style="297"/>
    <col min="9136" max="9136" width="2.3984375" style="297" customWidth="1"/>
    <col min="9137" max="9137" width="0.796875" style="297" customWidth="1"/>
    <col min="9138" max="9138" width="35" style="297" customWidth="1"/>
    <col min="9139" max="9139" width="15.3984375" style="297" customWidth="1"/>
    <col min="9140" max="9140" width="8.3984375" style="297" customWidth="1"/>
    <col min="9141" max="9141" width="1.796875" style="297" customWidth="1"/>
    <col min="9142" max="9142" width="7.796875" style="297" customWidth="1"/>
    <col min="9143" max="9143" width="8.796875" style="297" customWidth="1"/>
    <col min="9144" max="9144" width="8.3984375" style="297" customWidth="1"/>
    <col min="9145" max="9145" width="15.3984375" style="297" customWidth="1"/>
    <col min="9146" max="9146" width="1.796875" style="297" customWidth="1"/>
    <col min="9147" max="9147" width="7.796875" style="297" customWidth="1"/>
    <col min="9148" max="9148" width="8.796875" style="297" customWidth="1"/>
    <col min="9149" max="9149" width="8.3984375" style="297" customWidth="1"/>
    <col min="9150" max="9150" width="15.3984375" style="297" customWidth="1"/>
    <col min="9151" max="9151" width="1.796875" style="297" customWidth="1"/>
    <col min="9152" max="9152" width="7.796875" style="297" customWidth="1"/>
    <col min="9153" max="9153" width="8.796875" style="297" customWidth="1"/>
    <col min="9154" max="9154" width="8.3984375" style="297" customWidth="1"/>
    <col min="9155" max="9155" width="15.3984375" style="297" customWidth="1"/>
    <col min="9156" max="9157" width="1.796875" style="297" customWidth="1"/>
    <col min="9158" max="9391" width="7.796875" style="297"/>
    <col min="9392" max="9392" width="2.3984375" style="297" customWidth="1"/>
    <col min="9393" max="9393" width="0.796875" style="297" customWidth="1"/>
    <col min="9394" max="9394" width="35" style="297" customWidth="1"/>
    <col min="9395" max="9395" width="15.3984375" style="297" customWidth="1"/>
    <col min="9396" max="9396" width="8.3984375" style="297" customWidth="1"/>
    <col min="9397" max="9397" width="1.796875" style="297" customWidth="1"/>
    <col min="9398" max="9398" width="7.796875" style="297" customWidth="1"/>
    <col min="9399" max="9399" width="8.796875" style="297" customWidth="1"/>
    <col min="9400" max="9400" width="8.3984375" style="297" customWidth="1"/>
    <col min="9401" max="9401" width="15.3984375" style="297" customWidth="1"/>
    <col min="9402" max="9402" width="1.796875" style="297" customWidth="1"/>
    <col min="9403" max="9403" width="7.796875" style="297" customWidth="1"/>
    <col min="9404" max="9404" width="8.796875" style="297" customWidth="1"/>
    <col min="9405" max="9405" width="8.3984375" style="297" customWidth="1"/>
    <col min="9406" max="9406" width="15.3984375" style="297" customWidth="1"/>
    <col min="9407" max="9407" width="1.796875" style="297" customWidth="1"/>
    <col min="9408" max="9408" width="7.796875" style="297" customWidth="1"/>
    <col min="9409" max="9409" width="8.796875" style="297" customWidth="1"/>
    <col min="9410" max="9410" width="8.3984375" style="297" customWidth="1"/>
    <col min="9411" max="9411" width="15.3984375" style="297" customWidth="1"/>
    <col min="9412" max="9413" width="1.796875" style="297" customWidth="1"/>
    <col min="9414" max="9647" width="7.796875" style="297"/>
    <col min="9648" max="9648" width="2.3984375" style="297" customWidth="1"/>
    <col min="9649" max="9649" width="0.796875" style="297" customWidth="1"/>
    <col min="9650" max="9650" width="35" style="297" customWidth="1"/>
    <col min="9651" max="9651" width="15.3984375" style="297" customWidth="1"/>
    <col min="9652" max="9652" width="8.3984375" style="297" customWidth="1"/>
    <col min="9653" max="9653" width="1.796875" style="297" customWidth="1"/>
    <col min="9654" max="9654" width="7.796875" style="297" customWidth="1"/>
    <col min="9655" max="9655" width="8.796875" style="297" customWidth="1"/>
    <col min="9656" max="9656" width="8.3984375" style="297" customWidth="1"/>
    <col min="9657" max="9657" width="15.3984375" style="297" customWidth="1"/>
    <col min="9658" max="9658" width="1.796875" style="297" customWidth="1"/>
    <col min="9659" max="9659" width="7.796875" style="297" customWidth="1"/>
    <col min="9660" max="9660" width="8.796875" style="297" customWidth="1"/>
    <col min="9661" max="9661" width="8.3984375" style="297" customWidth="1"/>
    <col min="9662" max="9662" width="15.3984375" style="297" customWidth="1"/>
    <col min="9663" max="9663" width="1.796875" style="297" customWidth="1"/>
    <col min="9664" max="9664" width="7.796875" style="297" customWidth="1"/>
    <col min="9665" max="9665" width="8.796875" style="297" customWidth="1"/>
    <col min="9666" max="9666" width="8.3984375" style="297" customWidth="1"/>
    <col min="9667" max="9667" width="15.3984375" style="297" customWidth="1"/>
    <col min="9668" max="9669" width="1.796875" style="297" customWidth="1"/>
    <col min="9670" max="9903" width="7.796875" style="297"/>
    <col min="9904" max="9904" width="2.3984375" style="297" customWidth="1"/>
    <col min="9905" max="9905" width="0.796875" style="297" customWidth="1"/>
    <col min="9906" max="9906" width="35" style="297" customWidth="1"/>
    <col min="9907" max="9907" width="15.3984375" style="297" customWidth="1"/>
    <col min="9908" max="9908" width="8.3984375" style="297" customWidth="1"/>
    <col min="9909" max="9909" width="1.796875" style="297" customWidth="1"/>
    <col min="9910" max="9910" width="7.796875" style="297" customWidth="1"/>
    <col min="9911" max="9911" width="8.796875" style="297" customWidth="1"/>
    <col min="9912" max="9912" width="8.3984375" style="297" customWidth="1"/>
    <col min="9913" max="9913" width="15.3984375" style="297" customWidth="1"/>
    <col min="9914" max="9914" width="1.796875" style="297" customWidth="1"/>
    <col min="9915" max="9915" width="7.796875" style="297" customWidth="1"/>
    <col min="9916" max="9916" width="8.796875" style="297" customWidth="1"/>
    <col min="9917" max="9917" width="8.3984375" style="297" customWidth="1"/>
    <col min="9918" max="9918" width="15.3984375" style="297" customWidth="1"/>
    <col min="9919" max="9919" width="1.796875" style="297" customWidth="1"/>
    <col min="9920" max="9920" width="7.796875" style="297" customWidth="1"/>
    <col min="9921" max="9921" width="8.796875" style="297" customWidth="1"/>
    <col min="9922" max="9922" width="8.3984375" style="297" customWidth="1"/>
    <col min="9923" max="9923" width="15.3984375" style="297" customWidth="1"/>
    <col min="9924" max="9925" width="1.796875" style="297" customWidth="1"/>
    <col min="9926" max="10159" width="7.796875" style="297"/>
    <col min="10160" max="10160" width="2.3984375" style="297" customWidth="1"/>
    <col min="10161" max="10161" width="0.796875" style="297" customWidth="1"/>
    <col min="10162" max="10162" width="35" style="297" customWidth="1"/>
    <col min="10163" max="10163" width="15.3984375" style="297" customWidth="1"/>
    <col min="10164" max="10164" width="8.3984375" style="297" customWidth="1"/>
    <col min="10165" max="10165" width="1.796875" style="297" customWidth="1"/>
    <col min="10166" max="10166" width="7.796875" style="297" customWidth="1"/>
    <col min="10167" max="10167" width="8.796875" style="297" customWidth="1"/>
    <col min="10168" max="10168" width="8.3984375" style="297" customWidth="1"/>
    <col min="10169" max="10169" width="15.3984375" style="297" customWidth="1"/>
    <col min="10170" max="10170" width="1.796875" style="297" customWidth="1"/>
    <col min="10171" max="10171" width="7.796875" style="297" customWidth="1"/>
    <col min="10172" max="10172" width="8.796875" style="297" customWidth="1"/>
    <col min="10173" max="10173" width="8.3984375" style="297" customWidth="1"/>
    <col min="10174" max="10174" width="15.3984375" style="297" customWidth="1"/>
    <col min="10175" max="10175" width="1.796875" style="297" customWidth="1"/>
    <col min="10176" max="10176" width="7.796875" style="297" customWidth="1"/>
    <col min="10177" max="10177" width="8.796875" style="297" customWidth="1"/>
    <col min="10178" max="10178" width="8.3984375" style="297" customWidth="1"/>
    <col min="10179" max="10179" width="15.3984375" style="297" customWidth="1"/>
    <col min="10180" max="10181" width="1.796875" style="297" customWidth="1"/>
    <col min="10182" max="10415" width="7.796875" style="297"/>
    <col min="10416" max="10416" width="2.3984375" style="297" customWidth="1"/>
    <col min="10417" max="10417" width="0.796875" style="297" customWidth="1"/>
    <col min="10418" max="10418" width="35" style="297" customWidth="1"/>
    <col min="10419" max="10419" width="15.3984375" style="297" customWidth="1"/>
    <col min="10420" max="10420" width="8.3984375" style="297" customWidth="1"/>
    <col min="10421" max="10421" width="1.796875" style="297" customWidth="1"/>
    <col min="10422" max="10422" width="7.796875" style="297" customWidth="1"/>
    <col min="10423" max="10423" width="8.796875" style="297" customWidth="1"/>
    <col min="10424" max="10424" width="8.3984375" style="297" customWidth="1"/>
    <col min="10425" max="10425" width="15.3984375" style="297" customWidth="1"/>
    <col min="10426" max="10426" width="1.796875" style="297" customWidth="1"/>
    <col min="10427" max="10427" width="7.796875" style="297" customWidth="1"/>
    <col min="10428" max="10428" width="8.796875" style="297" customWidth="1"/>
    <col min="10429" max="10429" width="8.3984375" style="297" customWidth="1"/>
    <col min="10430" max="10430" width="15.3984375" style="297" customWidth="1"/>
    <col min="10431" max="10431" width="1.796875" style="297" customWidth="1"/>
    <col min="10432" max="10432" width="7.796875" style="297" customWidth="1"/>
    <col min="10433" max="10433" width="8.796875" style="297" customWidth="1"/>
    <col min="10434" max="10434" width="8.3984375" style="297" customWidth="1"/>
    <col min="10435" max="10435" width="15.3984375" style="297" customWidth="1"/>
    <col min="10436" max="10437" width="1.796875" style="297" customWidth="1"/>
    <col min="10438" max="10671" width="7.796875" style="297"/>
    <col min="10672" max="10672" width="2.3984375" style="297" customWidth="1"/>
    <col min="10673" max="10673" width="0.796875" style="297" customWidth="1"/>
    <col min="10674" max="10674" width="35" style="297" customWidth="1"/>
    <col min="10675" max="10675" width="15.3984375" style="297" customWidth="1"/>
    <col min="10676" max="10676" width="8.3984375" style="297" customWidth="1"/>
    <col min="10677" max="10677" width="1.796875" style="297" customWidth="1"/>
    <col min="10678" max="10678" width="7.796875" style="297" customWidth="1"/>
    <col min="10679" max="10679" width="8.796875" style="297" customWidth="1"/>
    <col min="10680" max="10680" width="8.3984375" style="297" customWidth="1"/>
    <col min="10681" max="10681" width="15.3984375" style="297" customWidth="1"/>
    <col min="10682" max="10682" width="1.796875" style="297" customWidth="1"/>
    <col min="10683" max="10683" width="7.796875" style="297" customWidth="1"/>
    <col min="10684" max="10684" width="8.796875" style="297" customWidth="1"/>
    <col min="10685" max="10685" width="8.3984375" style="297" customWidth="1"/>
    <col min="10686" max="10686" width="15.3984375" style="297" customWidth="1"/>
    <col min="10687" max="10687" width="1.796875" style="297" customWidth="1"/>
    <col min="10688" max="10688" width="7.796875" style="297" customWidth="1"/>
    <col min="10689" max="10689" width="8.796875" style="297" customWidth="1"/>
    <col min="10690" max="10690" width="8.3984375" style="297" customWidth="1"/>
    <col min="10691" max="10691" width="15.3984375" style="297" customWidth="1"/>
    <col min="10692" max="10693" width="1.796875" style="297" customWidth="1"/>
    <col min="10694" max="10927" width="7.796875" style="297"/>
    <col min="10928" max="10928" width="2.3984375" style="297" customWidth="1"/>
    <col min="10929" max="10929" width="0.796875" style="297" customWidth="1"/>
    <col min="10930" max="10930" width="35" style="297" customWidth="1"/>
    <col min="10931" max="10931" width="15.3984375" style="297" customWidth="1"/>
    <col min="10932" max="10932" width="8.3984375" style="297" customWidth="1"/>
    <col min="10933" max="10933" width="1.796875" style="297" customWidth="1"/>
    <col min="10934" max="10934" width="7.796875" style="297" customWidth="1"/>
    <col min="10935" max="10935" width="8.796875" style="297" customWidth="1"/>
    <col min="10936" max="10936" width="8.3984375" style="297" customWidth="1"/>
    <col min="10937" max="10937" width="15.3984375" style="297" customWidth="1"/>
    <col min="10938" max="10938" width="1.796875" style="297" customWidth="1"/>
    <col min="10939" max="10939" width="7.796875" style="297" customWidth="1"/>
    <col min="10940" max="10940" width="8.796875" style="297" customWidth="1"/>
    <col min="10941" max="10941" width="8.3984375" style="297" customWidth="1"/>
    <col min="10942" max="10942" width="15.3984375" style="297" customWidth="1"/>
    <col min="10943" max="10943" width="1.796875" style="297" customWidth="1"/>
    <col min="10944" max="10944" width="7.796875" style="297" customWidth="1"/>
    <col min="10945" max="10945" width="8.796875" style="297" customWidth="1"/>
    <col min="10946" max="10946" width="8.3984375" style="297" customWidth="1"/>
    <col min="10947" max="10947" width="15.3984375" style="297" customWidth="1"/>
    <col min="10948" max="10949" width="1.796875" style="297" customWidth="1"/>
    <col min="10950" max="11183" width="7.796875" style="297"/>
    <col min="11184" max="11184" width="2.3984375" style="297" customWidth="1"/>
    <col min="11185" max="11185" width="0.796875" style="297" customWidth="1"/>
    <col min="11186" max="11186" width="35" style="297" customWidth="1"/>
    <col min="11187" max="11187" width="15.3984375" style="297" customWidth="1"/>
    <col min="11188" max="11188" width="8.3984375" style="297" customWidth="1"/>
    <col min="11189" max="11189" width="1.796875" style="297" customWidth="1"/>
    <col min="11190" max="11190" width="7.796875" style="297" customWidth="1"/>
    <col min="11191" max="11191" width="8.796875" style="297" customWidth="1"/>
    <col min="11192" max="11192" width="8.3984375" style="297" customWidth="1"/>
    <col min="11193" max="11193" width="15.3984375" style="297" customWidth="1"/>
    <col min="11194" max="11194" width="1.796875" style="297" customWidth="1"/>
    <col min="11195" max="11195" width="7.796875" style="297" customWidth="1"/>
    <col min="11196" max="11196" width="8.796875" style="297" customWidth="1"/>
    <col min="11197" max="11197" width="8.3984375" style="297" customWidth="1"/>
    <col min="11198" max="11198" width="15.3984375" style="297" customWidth="1"/>
    <col min="11199" max="11199" width="1.796875" style="297" customWidth="1"/>
    <col min="11200" max="11200" width="7.796875" style="297" customWidth="1"/>
    <col min="11201" max="11201" width="8.796875" style="297" customWidth="1"/>
    <col min="11202" max="11202" width="8.3984375" style="297" customWidth="1"/>
    <col min="11203" max="11203" width="15.3984375" style="297" customWidth="1"/>
    <col min="11204" max="11205" width="1.796875" style="297" customWidth="1"/>
    <col min="11206" max="11439" width="7.796875" style="297"/>
    <col min="11440" max="11440" width="2.3984375" style="297" customWidth="1"/>
    <col min="11441" max="11441" width="0.796875" style="297" customWidth="1"/>
    <col min="11442" max="11442" width="35" style="297" customWidth="1"/>
    <col min="11443" max="11443" width="15.3984375" style="297" customWidth="1"/>
    <col min="11444" max="11444" width="8.3984375" style="297" customWidth="1"/>
    <col min="11445" max="11445" width="1.796875" style="297" customWidth="1"/>
    <col min="11446" max="11446" width="7.796875" style="297" customWidth="1"/>
    <col min="11447" max="11447" width="8.796875" style="297" customWidth="1"/>
    <col min="11448" max="11448" width="8.3984375" style="297" customWidth="1"/>
    <col min="11449" max="11449" width="15.3984375" style="297" customWidth="1"/>
    <col min="11450" max="11450" width="1.796875" style="297" customWidth="1"/>
    <col min="11451" max="11451" width="7.796875" style="297" customWidth="1"/>
    <col min="11452" max="11452" width="8.796875" style="297" customWidth="1"/>
    <col min="11453" max="11453" width="8.3984375" style="297" customWidth="1"/>
    <col min="11454" max="11454" width="15.3984375" style="297" customWidth="1"/>
    <col min="11455" max="11455" width="1.796875" style="297" customWidth="1"/>
    <col min="11456" max="11456" width="7.796875" style="297" customWidth="1"/>
    <col min="11457" max="11457" width="8.796875" style="297" customWidth="1"/>
    <col min="11458" max="11458" width="8.3984375" style="297" customWidth="1"/>
    <col min="11459" max="11459" width="15.3984375" style="297" customWidth="1"/>
    <col min="11460" max="11461" width="1.796875" style="297" customWidth="1"/>
    <col min="11462" max="11695" width="7.796875" style="297"/>
    <col min="11696" max="11696" width="2.3984375" style="297" customWidth="1"/>
    <col min="11697" max="11697" width="0.796875" style="297" customWidth="1"/>
    <col min="11698" max="11698" width="35" style="297" customWidth="1"/>
    <col min="11699" max="11699" width="15.3984375" style="297" customWidth="1"/>
    <col min="11700" max="11700" width="8.3984375" style="297" customWidth="1"/>
    <col min="11701" max="11701" width="1.796875" style="297" customWidth="1"/>
    <col min="11702" max="11702" width="7.796875" style="297" customWidth="1"/>
    <col min="11703" max="11703" width="8.796875" style="297" customWidth="1"/>
    <col min="11704" max="11704" width="8.3984375" style="297" customWidth="1"/>
    <col min="11705" max="11705" width="15.3984375" style="297" customWidth="1"/>
    <col min="11706" max="11706" width="1.796875" style="297" customWidth="1"/>
    <col min="11707" max="11707" width="7.796875" style="297" customWidth="1"/>
    <col min="11708" max="11708" width="8.796875" style="297" customWidth="1"/>
    <col min="11709" max="11709" width="8.3984375" style="297" customWidth="1"/>
    <col min="11710" max="11710" width="15.3984375" style="297" customWidth="1"/>
    <col min="11711" max="11711" width="1.796875" style="297" customWidth="1"/>
    <col min="11712" max="11712" width="7.796875" style="297" customWidth="1"/>
    <col min="11713" max="11713" width="8.796875" style="297" customWidth="1"/>
    <col min="11714" max="11714" width="8.3984375" style="297" customWidth="1"/>
    <col min="11715" max="11715" width="15.3984375" style="297" customWidth="1"/>
    <col min="11716" max="11717" width="1.796875" style="297" customWidth="1"/>
    <col min="11718" max="11951" width="7.796875" style="297"/>
    <col min="11952" max="11952" width="2.3984375" style="297" customWidth="1"/>
    <col min="11953" max="11953" width="0.796875" style="297" customWidth="1"/>
    <col min="11954" max="11954" width="35" style="297" customWidth="1"/>
    <col min="11955" max="11955" width="15.3984375" style="297" customWidth="1"/>
    <col min="11956" max="11956" width="8.3984375" style="297" customWidth="1"/>
    <col min="11957" max="11957" width="1.796875" style="297" customWidth="1"/>
    <col min="11958" max="11958" width="7.796875" style="297" customWidth="1"/>
    <col min="11959" max="11959" width="8.796875" style="297" customWidth="1"/>
    <col min="11960" max="11960" width="8.3984375" style="297" customWidth="1"/>
    <col min="11961" max="11961" width="15.3984375" style="297" customWidth="1"/>
    <col min="11962" max="11962" width="1.796875" style="297" customWidth="1"/>
    <col min="11963" max="11963" width="7.796875" style="297" customWidth="1"/>
    <col min="11964" max="11964" width="8.796875" style="297" customWidth="1"/>
    <col min="11965" max="11965" width="8.3984375" style="297" customWidth="1"/>
    <col min="11966" max="11966" width="15.3984375" style="297" customWidth="1"/>
    <col min="11967" max="11967" width="1.796875" style="297" customWidth="1"/>
    <col min="11968" max="11968" width="7.796875" style="297" customWidth="1"/>
    <col min="11969" max="11969" width="8.796875" style="297" customWidth="1"/>
    <col min="11970" max="11970" width="8.3984375" style="297" customWidth="1"/>
    <col min="11971" max="11971" width="15.3984375" style="297" customWidth="1"/>
    <col min="11972" max="11973" width="1.796875" style="297" customWidth="1"/>
    <col min="11974" max="12207" width="7.796875" style="297"/>
    <col min="12208" max="12208" width="2.3984375" style="297" customWidth="1"/>
    <col min="12209" max="12209" width="0.796875" style="297" customWidth="1"/>
    <col min="12210" max="12210" width="35" style="297" customWidth="1"/>
    <col min="12211" max="12211" width="15.3984375" style="297" customWidth="1"/>
    <col min="12212" max="12212" width="8.3984375" style="297" customWidth="1"/>
    <col min="12213" max="12213" width="1.796875" style="297" customWidth="1"/>
    <col min="12214" max="12214" width="7.796875" style="297" customWidth="1"/>
    <col min="12215" max="12215" width="8.796875" style="297" customWidth="1"/>
    <col min="12216" max="12216" width="8.3984375" style="297" customWidth="1"/>
    <col min="12217" max="12217" width="15.3984375" style="297" customWidth="1"/>
    <col min="12218" max="12218" width="1.796875" style="297" customWidth="1"/>
    <col min="12219" max="12219" width="7.796875" style="297" customWidth="1"/>
    <col min="12220" max="12220" width="8.796875" style="297" customWidth="1"/>
    <col min="12221" max="12221" width="8.3984375" style="297" customWidth="1"/>
    <col min="12222" max="12222" width="15.3984375" style="297" customWidth="1"/>
    <col min="12223" max="12223" width="1.796875" style="297" customWidth="1"/>
    <col min="12224" max="12224" width="7.796875" style="297" customWidth="1"/>
    <col min="12225" max="12225" width="8.796875" style="297" customWidth="1"/>
    <col min="12226" max="12226" width="8.3984375" style="297" customWidth="1"/>
    <col min="12227" max="12227" width="15.3984375" style="297" customWidth="1"/>
    <col min="12228" max="12229" width="1.796875" style="297" customWidth="1"/>
    <col min="12230" max="12463" width="7.796875" style="297"/>
    <col min="12464" max="12464" width="2.3984375" style="297" customWidth="1"/>
    <col min="12465" max="12465" width="0.796875" style="297" customWidth="1"/>
    <col min="12466" max="12466" width="35" style="297" customWidth="1"/>
    <col min="12467" max="12467" width="15.3984375" style="297" customWidth="1"/>
    <col min="12468" max="12468" width="8.3984375" style="297" customWidth="1"/>
    <col min="12469" max="12469" width="1.796875" style="297" customWidth="1"/>
    <col min="12470" max="12470" width="7.796875" style="297" customWidth="1"/>
    <col min="12471" max="12471" width="8.796875" style="297" customWidth="1"/>
    <col min="12472" max="12472" width="8.3984375" style="297" customWidth="1"/>
    <col min="12473" max="12473" width="15.3984375" style="297" customWidth="1"/>
    <col min="12474" max="12474" width="1.796875" style="297" customWidth="1"/>
    <col min="12475" max="12475" width="7.796875" style="297" customWidth="1"/>
    <col min="12476" max="12476" width="8.796875" style="297" customWidth="1"/>
    <col min="12477" max="12477" width="8.3984375" style="297" customWidth="1"/>
    <col min="12478" max="12478" width="15.3984375" style="297" customWidth="1"/>
    <col min="12479" max="12479" width="1.796875" style="297" customWidth="1"/>
    <col min="12480" max="12480" width="7.796875" style="297" customWidth="1"/>
    <col min="12481" max="12481" width="8.796875" style="297" customWidth="1"/>
    <col min="12482" max="12482" width="8.3984375" style="297" customWidth="1"/>
    <col min="12483" max="12483" width="15.3984375" style="297" customWidth="1"/>
    <col min="12484" max="12485" width="1.796875" style="297" customWidth="1"/>
    <col min="12486" max="12719" width="7.796875" style="297"/>
    <col min="12720" max="12720" width="2.3984375" style="297" customWidth="1"/>
    <col min="12721" max="12721" width="0.796875" style="297" customWidth="1"/>
    <col min="12722" max="12722" width="35" style="297" customWidth="1"/>
    <col min="12723" max="12723" width="15.3984375" style="297" customWidth="1"/>
    <col min="12724" max="12724" width="8.3984375" style="297" customWidth="1"/>
    <col min="12725" max="12725" width="1.796875" style="297" customWidth="1"/>
    <col min="12726" max="12726" width="7.796875" style="297" customWidth="1"/>
    <col min="12727" max="12727" width="8.796875" style="297" customWidth="1"/>
    <col min="12728" max="12728" width="8.3984375" style="297" customWidth="1"/>
    <col min="12729" max="12729" width="15.3984375" style="297" customWidth="1"/>
    <col min="12730" max="12730" width="1.796875" style="297" customWidth="1"/>
    <col min="12731" max="12731" width="7.796875" style="297" customWidth="1"/>
    <col min="12732" max="12732" width="8.796875" style="297" customWidth="1"/>
    <col min="12733" max="12733" width="8.3984375" style="297" customWidth="1"/>
    <col min="12734" max="12734" width="15.3984375" style="297" customWidth="1"/>
    <col min="12735" max="12735" width="1.796875" style="297" customWidth="1"/>
    <col min="12736" max="12736" width="7.796875" style="297" customWidth="1"/>
    <col min="12737" max="12737" width="8.796875" style="297" customWidth="1"/>
    <col min="12738" max="12738" width="8.3984375" style="297" customWidth="1"/>
    <col min="12739" max="12739" width="15.3984375" style="297" customWidth="1"/>
    <col min="12740" max="12741" width="1.796875" style="297" customWidth="1"/>
    <col min="12742" max="12975" width="7.796875" style="297"/>
    <col min="12976" max="12976" width="2.3984375" style="297" customWidth="1"/>
    <col min="12977" max="12977" width="0.796875" style="297" customWidth="1"/>
    <col min="12978" max="12978" width="35" style="297" customWidth="1"/>
    <col min="12979" max="12979" width="15.3984375" style="297" customWidth="1"/>
    <col min="12980" max="12980" width="8.3984375" style="297" customWidth="1"/>
    <col min="12981" max="12981" width="1.796875" style="297" customWidth="1"/>
    <col min="12982" max="12982" width="7.796875" style="297" customWidth="1"/>
    <col min="12983" max="12983" width="8.796875" style="297" customWidth="1"/>
    <col min="12984" max="12984" width="8.3984375" style="297" customWidth="1"/>
    <col min="12985" max="12985" width="15.3984375" style="297" customWidth="1"/>
    <col min="12986" max="12986" width="1.796875" style="297" customWidth="1"/>
    <col min="12987" max="12987" width="7.796875" style="297" customWidth="1"/>
    <col min="12988" max="12988" width="8.796875" style="297" customWidth="1"/>
    <col min="12989" max="12989" width="8.3984375" style="297" customWidth="1"/>
    <col min="12990" max="12990" width="15.3984375" style="297" customWidth="1"/>
    <col min="12991" max="12991" width="1.796875" style="297" customWidth="1"/>
    <col min="12992" max="12992" width="7.796875" style="297" customWidth="1"/>
    <col min="12993" max="12993" width="8.796875" style="297" customWidth="1"/>
    <col min="12994" max="12994" width="8.3984375" style="297" customWidth="1"/>
    <col min="12995" max="12995" width="15.3984375" style="297" customWidth="1"/>
    <col min="12996" max="12997" width="1.796875" style="297" customWidth="1"/>
    <col min="12998" max="13231" width="7.796875" style="297"/>
    <col min="13232" max="13232" width="2.3984375" style="297" customWidth="1"/>
    <col min="13233" max="13233" width="0.796875" style="297" customWidth="1"/>
    <col min="13234" max="13234" width="35" style="297" customWidth="1"/>
    <col min="13235" max="13235" width="15.3984375" style="297" customWidth="1"/>
    <col min="13236" max="13236" width="8.3984375" style="297" customWidth="1"/>
    <col min="13237" max="13237" width="1.796875" style="297" customWidth="1"/>
    <col min="13238" max="13238" width="7.796875" style="297" customWidth="1"/>
    <col min="13239" max="13239" width="8.796875" style="297" customWidth="1"/>
    <col min="13240" max="13240" width="8.3984375" style="297" customWidth="1"/>
    <col min="13241" max="13241" width="15.3984375" style="297" customWidth="1"/>
    <col min="13242" max="13242" width="1.796875" style="297" customWidth="1"/>
    <col min="13243" max="13243" width="7.796875" style="297" customWidth="1"/>
    <col min="13244" max="13244" width="8.796875" style="297" customWidth="1"/>
    <col min="13245" max="13245" width="8.3984375" style="297" customWidth="1"/>
    <col min="13246" max="13246" width="15.3984375" style="297" customWidth="1"/>
    <col min="13247" max="13247" width="1.796875" style="297" customWidth="1"/>
    <col min="13248" max="13248" width="7.796875" style="297" customWidth="1"/>
    <col min="13249" max="13249" width="8.796875" style="297" customWidth="1"/>
    <col min="13250" max="13250" width="8.3984375" style="297" customWidth="1"/>
    <col min="13251" max="13251" width="15.3984375" style="297" customWidth="1"/>
    <col min="13252" max="13253" width="1.796875" style="297" customWidth="1"/>
    <col min="13254" max="13487" width="7.796875" style="297"/>
    <col min="13488" max="13488" width="2.3984375" style="297" customWidth="1"/>
    <col min="13489" max="13489" width="0.796875" style="297" customWidth="1"/>
    <col min="13490" max="13490" width="35" style="297" customWidth="1"/>
    <col min="13491" max="13491" width="15.3984375" style="297" customWidth="1"/>
    <col min="13492" max="13492" width="8.3984375" style="297" customWidth="1"/>
    <col min="13493" max="13493" width="1.796875" style="297" customWidth="1"/>
    <col min="13494" max="13494" width="7.796875" style="297" customWidth="1"/>
    <col min="13495" max="13495" width="8.796875" style="297" customWidth="1"/>
    <col min="13496" max="13496" width="8.3984375" style="297" customWidth="1"/>
    <col min="13497" max="13497" width="15.3984375" style="297" customWidth="1"/>
    <col min="13498" max="13498" width="1.796875" style="297" customWidth="1"/>
    <col min="13499" max="13499" width="7.796875" style="297" customWidth="1"/>
    <col min="13500" max="13500" width="8.796875" style="297" customWidth="1"/>
    <col min="13501" max="13501" width="8.3984375" style="297" customWidth="1"/>
    <col min="13502" max="13502" width="15.3984375" style="297" customWidth="1"/>
    <col min="13503" max="13503" width="1.796875" style="297" customWidth="1"/>
    <col min="13504" max="13504" width="7.796875" style="297" customWidth="1"/>
    <col min="13505" max="13505" width="8.796875" style="297" customWidth="1"/>
    <col min="13506" max="13506" width="8.3984375" style="297" customWidth="1"/>
    <col min="13507" max="13507" width="15.3984375" style="297" customWidth="1"/>
    <col min="13508" max="13509" width="1.796875" style="297" customWidth="1"/>
    <col min="13510" max="13743" width="7.796875" style="297"/>
    <col min="13744" max="13744" width="2.3984375" style="297" customWidth="1"/>
    <col min="13745" max="13745" width="0.796875" style="297" customWidth="1"/>
    <col min="13746" max="13746" width="35" style="297" customWidth="1"/>
    <col min="13747" max="13747" width="15.3984375" style="297" customWidth="1"/>
    <col min="13748" max="13748" width="8.3984375" style="297" customWidth="1"/>
    <col min="13749" max="13749" width="1.796875" style="297" customWidth="1"/>
    <col min="13750" max="13750" width="7.796875" style="297" customWidth="1"/>
    <col min="13751" max="13751" width="8.796875" style="297" customWidth="1"/>
    <col min="13752" max="13752" width="8.3984375" style="297" customWidth="1"/>
    <col min="13753" max="13753" width="15.3984375" style="297" customWidth="1"/>
    <col min="13754" max="13754" width="1.796875" style="297" customWidth="1"/>
    <col min="13755" max="13755" width="7.796875" style="297" customWidth="1"/>
    <col min="13756" max="13756" width="8.796875" style="297" customWidth="1"/>
    <col min="13757" max="13757" width="8.3984375" style="297" customWidth="1"/>
    <col min="13758" max="13758" width="15.3984375" style="297" customWidth="1"/>
    <col min="13759" max="13759" width="1.796875" style="297" customWidth="1"/>
    <col min="13760" max="13760" width="7.796875" style="297" customWidth="1"/>
    <col min="13761" max="13761" width="8.796875" style="297" customWidth="1"/>
    <col min="13762" max="13762" width="8.3984375" style="297" customWidth="1"/>
    <col min="13763" max="13763" width="15.3984375" style="297" customWidth="1"/>
    <col min="13764" max="13765" width="1.796875" style="297" customWidth="1"/>
    <col min="13766" max="13999" width="7.796875" style="297"/>
    <col min="14000" max="14000" width="2.3984375" style="297" customWidth="1"/>
    <col min="14001" max="14001" width="0.796875" style="297" customWidth="1"/>
    <col min="14002" max="14002" width="35" style="297" customWidth="1"/>
    <col min="14003" max="14003" width="15.3984375" style="297" customWidth="1"/>
    <col min="14004" max="14004" width="8.3984375" style="297" customWidth="1"/>
    <col min="14005" max="14005" width="1.796875" style="297" customWidth="1"/>
    <col min="14006" max="14006" width="7.796875" style="297" customWidth="1"/>
    <col min="14007" max="14007" width="8.796875" style="297" customWidth="1"/>
    <col min="14008" max="14008" width="8.3984375" style="297" customWidth="1"/>
    <col min="14009" max="14009" width="15.3984375" style="297" customWidth="1"/>
    <col min="14010" max="14010" width="1.796875" style="297" customWidth="1"/>
    <col min="14011" max="14011" width="7.796875" style="297" customWidth="1"/>
    <col min="14012" max="14012" width="8.796875" style="297" customWidth="1"/>
    <col min="14013" max="14013" width="8.3984375" style="297" customWidth="1"/>
    <col min="14014" max="14014" width="15.3984375" style="297" customWidth="1"/>
    <col min="14015" max="14015" width="1.796875" style="297" customWidth="1"/>
    <col min="14016" max="14016" width="7.796875" style="297" customWidth="1"/>
    <col min="14017" max="14017" width="8.796875" style="297" customWidth="1"/>
    <col min="14018" max="14018" width="8.3984375" style="297" customWidth="1"/>
    <col min="14019" max="14019" width="15.3984375" style="297" customWidth="1"/>
    <col min="14020" max="14021" width="1.796875" style="297" customWidth="1"/>
    <col min="14022" max="14255" width="7.796875" style="297"/>
    <col min="14256" max="14256" width="2.3984375" style="297" customWidth="1"/>
    <col min="14257" max="14257" width="0.796875" style="297" customWidth="1"/>
    <col min="14258" max="14258" width="35" style="297" customWidth="1"/>
    <col min="14259" max="14259" width="15.3984375" style="297" customWidth="1"/>
    <col min="14260" max="14260" width="8.3984375" style="297" customWidth="1"/>
    <col min="14261" max="14261" width="1.796875" style="297" customWidth="1"/>
    <col min="14262" max="14262" width="7.796875" style="297" customWidth="1"/>
    <col min="14263" max="14263" width="8.796875" style="297" customWidth="1"/>
    <col min="14264" max="14264" width="8.3984375" style="297" customWidth="1"/>
    <col min="14265" max="14265" width="15.3984375" style="297" customWidth="1"/>
    <col min="14266" max="14266" width="1.796875" style="297" customWidth="1"/>
    <col min="14267" max="14267" width="7.796875" style="297" customWidth="1"/>
    <col min="14268" max="14268" width="8.796875" style="297" customWidth="1"/>
    <col min="14269" max="14269" width="8.3984375" style="297" customWidth="1"/>
    <col min="14270" max="14270" width="15.3984375" style="297" customWidth="1"/>
    <col min="14271" max="14271" width="1.796875" style="297" customWidth="1"/>
    <col min="14272" max="14272" width="7.796875" style="297" customWidth="1"/>
    <col min="14273" max="14273" width="8.796875" style="297" customWidth="1"/>
    <col min="14274" max="14274" width="8.3984375" style="297" customWidth="1"/>
    <col min="14275" max="14275" width="15.3984375" style="297" customWidth="1"/>
    <col min="14276" max="14277" width="1.796875" style="297" customWidth="1"/>
    <col min="14278" max="14511" width="7.796875" style="297"/>
    <col min="14512" max="14512" width="2.3984375" style="297" customWidth="1"/>
    <col min="14513" max="14513" width="0.796875" style="297" customWidth="1"/>
    <col min="14514" max="14514" width="35" style="297" customWidth="1"/>
    <col min="14515" max="14515" width="15.3984375" style="297" customWidth="1"/>
    <col min="14516" max="14516" width="8.3984375" style="297" customWidth="1"/>
    <col min="14517" max="14517" width="1.796875" style="297" customWidth="1"/>
    <col min="14518" max="14518" width="7.796875" style="297" customWidth="1"/>
    <col min="14519" max="14519" width="8.796875" style="297" customWidth="1"/>
    <col min="14520" max="14520" width="8.3984375" style="297" customWidth="1"/>
    <col min="14521" max="14521" width="15.3984375" style="297" customWidth="1"/>
    <col min="14522" max="14522" width="1.796875" style="297" customWidth="1"/>
    <col min="14523" max="14523" width="7.796875" style="297" customWidth="1"/>
    <col min="14524" max="14524" width="8.796875" style="297" customWidth="1"/>
    <col min="14525" max="14525" width="8.3984375" style="297" customWidth="1"/>
    <col min="14526" max="14526" width="15.3984375" style="297" customWidth="1"/>
    <col min="14527" max="14527" width="1.796875" style="297" customWidth="1"/>
    <col min="14528" max="14528" width="7.796875" style="297" customWidth="1"/>
    <col min="14529" max="14529" width="8.796875" style="297" customWidth="1"/>
    <col min="14530" max="14530" width="8.3984375" style="297" customWidth="1"/>
    <col min="14531" max="14531" width="15.3984375" style="297" customWidth="1"/>
    <col min="14532" max="14533" width="1.796875" style="297" customWidth="1"/>
    <col min="14534" max="14767" width="7.796875" style="297"/>
    <col min="14768" max="14768" width="2.3984375" style="297" customWidth="1"/>
    <col min="14769" max="14769" width="0.796875" style="297" customWidth="1"/>
    <col min="14770" max="14770" width="35" style="297" customWidth="1"/>
    <col min="14771" max="14771" width="15.3984375" style="297" customWidth="1"/>
    <col min="14772" max="14772" width="8.3984375" style="297" customWidth="1"/>
    <col min="14773" max="14773" width="1.796875" style="297" customWidth="1"/>
    <col min="14774" max="14774" width="7.796875" style="297" customWidth="1"/>
    <col min="14775" max="14775" width="8.796875" style="297" customWidth="1"/>
    <col min="14776" max="14776" width="8.3984375" style="297" customWidth="1"/>
    <col min="14777" max="14777" width="15.3984375" style="297" customWidth="1"/>
    <col min="14778" max="14778" width="1.796875" style="297" customWidth="1"/>
    <col min="14779" max="14779" width="7.796875" style="297" customWidth="1"/>
    <col min="14780" max="14780" width="8.796875" style="297" customWidth="1"/>
    <col min="14781" max="14781" width="8.3984375" style="297" customWidth="1"/>
    <col min="14782" max="14782" width="15.3984375" style="297" customWidth="1"/>
    <col min="14783" max="14783" width="1.796875" style="297" customWidth="1"/>
    <col min="14784" max="14784" width="7.796875" style="297" customWidth="1"/>
    <col min="14785" max="14785" width="8.796875" style="297" customWidth="1"/>
    <col min="14786" max="14786" width="8.3984375" style="297" customWidth="1"/>
    <col min="14787" max="14787" width="15.3984375" style="297" customWidth="1"/>
    <col min="14788" max="14789" width="1.796875" style="297" customWidth="1"/>
    <col min="14790" max="15023" width="7.796875" style="297"/>
    <col min="15024" max="15024" width="2.3984375" style="297" customWidth="1"/>
    <col min="15025" max="15025" width="0.796875" style="297" customWidth="1"/>
    <col min="15026" max="15026" width="35" style="297" customWidth="1"/>
    <col min="15027" max="15027" width="15.3984375" style="297" customWidth="1"/>
    <col min="15028" max="15028" width="8.3984375" style="297" customWidth="1"/>
    <col min="15029" max="15029" width="1.796875" style="297" customWidth="1"/>
    <col min="15030" max="15030" width="7.796875" style="297" customWidth="1"/>
    <col min="15031" max="15031" width="8.796875" style="297" customWidth="1"/>
    <col min="15032" max="15032" width="8.3984375" style="297" customWidth="1"/>
    <col min="15033" max="15033" width="15.3984375" style="297" customWidth="1"/>
    <col min="15034" max="15034" width="1.796875" style="297" customWidth="1"/>
    <col min="15035" max="15035" width="7.796875" style="297" customWidth="1"/>
    <col min="15036" max="15036" width="8.796875" style="297" customWidth="1"/>
    <col min="15037" max="15037" width="8.3984375" style="297" customWidth="1"/>
    <col min="15038" max="15038" width="15.3984375" style="297" customWidth="1"/>
    <col min="15039" max="15039" width="1.796875" style="297" customWidth="1"/>
    <col min="15040" max="15040" width="7.796875" style="297" customWidth="1"/>
    <col min="15041" max="15041" width="8.796875" style="297" customWidth="1"/>
    <col min="15042" max="15042" width="8.3984375" style="297" customWidth="1"/>
    <col min="15043" max="15043" width="15.3984375" style="297" customWidth="1"/>
    <col min="15044" max="15045" width="1.796875" style="297" customWidth="1"/>
    <col min="15046" max="15279" width="7.796875" style="297"/>
    <col min="15280" max="15280" width="2.3984375" style="297" customWidth="1"/>
    <col min="15281" max="15281" width="0.796875" style="297" customWidth="1"/>
    <col min="15282" max="15282" width="35" style="297" customWidth="1"/>
    <col min="15283" max="15283" width="15.3984375" style="297" customWidth="1"/>
    <col min="15284" max="15284" width="8.3984375" style="297" customWidth="1"/>
    <col min="15285" max="15285" width="1.796875" style="297" customWidth="1"/>
    <col min="15286" max="15286" width="7.796875" style="297" customWidth="1"/>
    <col min="15287" max="15287" width="8.796875" style="297" customWidth="1"/>
    <col min="15288" max="15288" width="8.3984375" style="297" customWidth="1"/>
    <col min="15289" max="15289" width="15.3984375" style="297" customWidth="1"/>
    <col min="15290" max="15290" width="1.796875" style="297" customWidth="1"/>
    <col min="15291" max="15291" width="7.796875" style="297" customWidth="1"/>
    <col min="15292" max="15292" width="8.796875" style="297" customWidth="1"/>
    <col min="15293" max="15293" width="8.3984375" style="297" customWidth="1"/>
    <col min="15294" max="15294" width="15.3984375" style="297" customWidth="1"/>
    <col min="15295" max="15295" width="1.796875" style="297" customWidth="1"/>
    <col min="15296" max="15296" width="7.796875" style="297" customWidth="1"/>
    <col min="15297" max="15297" width="8.796875" style="297" customWidth="1"/>
    <col min="15298" max="15298" width="8.3984375" style="297" customWidth="1"/>
    <col min="15299" max="15299" width="15.3984375" style="297" customWidth="1"/>
    <col min="15300" max="15301" width="1.796875" style="297" customWidth="1"/>
    <col min="15302" max="15535" width="7.796875" style="297"/>
    <col min="15536" max="15536" width="2.3984375" style="297" customWidth="1"/>
    <col min="15537" max="15537" width="0.796875" style="297" customWidth="1"/>
    <col min="15538" max="15538" width="35" style="297" customWidth="1"/>
    <col min="15539" max="15539" width="15.3984375" style="297" customWidth="1"/>
    <col min="15540" max="15540" width="8.3984375" style="297" customWidth="1"/>
    <col min="15541" max="15541" width="1.796875" style="297" customWidth="1"/>
    <col min="15542" max="15542" width="7.796875" style="297" customWidth="1"/>
    <col min="15543" max="15543" width="8.796875" style="297" customWidth="1"/>
    <col min="15544" max="15544" width="8.3984375" style="297" customWidth="1"/>
    <col min="15545" max="15545" width="15.3984375" style="297" customWidth="1"/>
    <col min="15546" max="15546" width="1.796875" style="297" customWidth="1"/>
    <col min="15547" max="15547" width="7.796875" style="297" customWidth="1"/>
    <col min="15548" max="15548" width="8.796875" style="297" customWidth="1"/>
    <col min="15549" max="15549" width="8.3984375" style="297" customWidth="1"/>
    <col min="15550" max="15550" width="15.3984375" style="297" customWidth="1"/>
    <col min="15551" max="15551" width="1.796875" style="297" customWidth="1"/>
    <col min="15552" max="15552" width="7.796875" style="297" customWidth="1"/>
    <col min="15553" max="15553" width="8.796875" style="297" customWidth="1"/>
    <col min="15554" max="15554" width="8.3984375" style="297" customWidth="1"/>
    <col min="15555" max="15555" width="15.3984375" style="297" customWidth="1"/>
    <col min="15556" max="15557" width="1.796875" style="297" customWidth="1"/>
    <col min="15558" max="15791" width="7.796875" style="297"/>
    <col min="15792" max="15792" width="2.3984375" style="297" customWidth="1"/>
    <col min="15793" max="15793" width="0.796875" style="297" customWidth="1"/>
    <col min="15794" max="15794" width="35" style="297" customWidth="1"/>
    <col min="15795" max="15795" width="15.3984375" style="297" customWidth="1"/>
    <col min="15796" max="15796" width="8.3984375" style="297" customWidth="1"/>
    <col min="15797" max="15797" width="1.796875" style="297" customWidth="1"/>
    <col min="15798" max="15798" width="7.796875" style="297" customWidth="1"/>
    <col min="15799" max="15799" width="8.796875" style="297" customWidth="1"/>
    <col min="15800" max="15800" width="8.3984375" style="297" customWidth="1"/>
    <col min="15801" max="15801" width="15.3984375" style="297" customWidth="1"/>
    <col min="15802" max="15802" width="1.796875" style="297" customWidth="1"/>
    <col min="15803" max="15803" width="7.796875" style="297" customWidth="1"/>
    <col min="15804" max="15804" width="8.796875" style="297" customWidth="1"/>
    <col min="15805" max="15805" width="8.3984375" style="297" customWidth="1"/>
    <col min="15806" max="15806" width="15.3984375" style="297" customWidth="1"/>
    <col min="15807" max="15807" width="1.796875" style="297" customWidth="1"/>
    <col min="15808" max="15808" width="7.796875" style="297" customWidth="1"/>
    <col min="15809" max="15809" width="8.796875" style="297" customWidth="1"/>
    <col min="15810" max="15810" width="8.3984375" style="297" customWidth="1"/>
    <col min="15811" max="15811" width="15.3984375" style="297" customWidth="1"/>
    <col min="15812" max="15813" width="1.796875" style="297" customWidth="1"/>
    <col min="15814" max="16047" width="7.796875" style="297"/>
    <col min="16048" max="16048" width="2.3984375" style="297" customWidth="1"/>
    <col min="16049" max="16049" width="0.796875" style="297" customWidth="1"/>
    <col min="16050" max="16050" width="35" style="297" customWidth="1"/>
    <col min="16051" max="16051" width="15.3984375" style="297" customWidth="1"/>
    <col min="16052" max="16052" width="8.3984375" style="297" customWidth="1"/>
    <col min="16053" max="16053" width="1.796875" style="297" customWidth="1"/>
    <col min="16054" max="16054" width="7.796875" style="297" customWidth="1"/>
    <col min="16055" max="16055" width="8.796875" style="297" customWidth="1"/>
    <col min="16056" max="16056" width="8.3984375" style="297" customWidth="1"/>
    <col min="16057" max="16057" width="15.3984375" style="297" customWidth="1"/>
    <col min="16058" max="16058" width="1.796875" style="297" customWidth="1"/>
    <col min="16059" max="16059" width="7.796875" style="297" customWidth="1"/>
    <col min="16060" max="16060" width="8.796875" style="297" customWidth="1"/>
    <col min="16061" max="16061" width="8.3984375" style="297" customWidth="1"/>
    <col min="16062" max="16062" width="15.3984375" style="297" customWidth="1"/>
    <col min="16063" max="16063" width="1.796875" style="297" customWidth="1"/>
    <col min="16064" max="16064" width="7.796875" style="297" customWidth="1"/>
    <col min="16065" max="16065" width="8.796875" style="297" customWidth="1"/>
    <col min="16066" max="16066" width="8.3984375" style="297" customWidth="1"/>
    <col min="16067" max="16067" width="15.3984375" style="297" customWidth="1"/>
    <col min="16068" max="16069" width="1.796875" style="297" customWidth="1"/>
    <col min="16070" max="16384" width="7.796875" style="297"/>
  </cols>
  <sheetData>
    <row r="1" spans="1:29" ht="20.25" x14ac:dyDescent="0.3">
      <c r="A1" s="54" t="s">
        <v>26</v>
      </c>
      <c r="B1" s="55" t="str">
        <f>'ExB Budg1'!E1</f>
        <v>PILOT</v>
      </c>
      <c r="C1" s="210"/>
      <c r="D1" s="92" t="s">
        <v>70</v>
      </c>
      <c r="E1" s="57"/>
      <c r="F1" s="92"/>
      <c r="G1" s="92"/>
      <c r="H1" s="92"/>
      <c r="I1" s="92"/>
      <c r="J1" s="295"/>
    </row>
    <row r="2" spans="1:29" ht="16.5" customHeight="1" x14ac:dyDescent="0.25">
      <c r="A2" s="339" t="s">
        <v>25</v>
      </c>
      <c r="B2" s="339"/>
      <c r="C2" s="23"/>
      <c r="D2" s="343" t="s">
        <v>28</v>
      </c>
      <c r="E2" s="343"/>
      <c r="F2" s="343"/>
      <c r="G2" s="343"/>
      <c r="H2" s="24"/>
      <c r="I2" s="24"/>
      <c r="J2" s="298"/>
    </row>
    <row r="3" spans="1:29" ht="16.5" customHeight="1" x14ac:dyDescent="0.3">
      <c r="A3" s="342">
        <f>'ExB Budg1'!C5</f>
        <v>0</v>
      </c>
      <c r="B3" s="342"/>
      <c r="C3" s="342"/>
      <c r="D3" s="342"/>
      <c r="E3" s="25"/>
      <c r="F3" s="25"/>
      <c r="G3" s="25"/>
      <c r="H3" s="25"/>
      <c r="I3" s="209"/>
      <c r="J3" s="299"/>
    </row>
    <row r="4" spans="1:29" ht="36" customHeight="1" x14ac:dyDescent="0.25">
      <c r="A4" s="147"/>
      <c r="B4" s="147"/>
      <c r="C4" s="147"/>
      <c r="D4" s="147"/>
      <c r="E4" s="58"/>
      <c r="F4" s="340" t="str">
        <f>'ExB Budg1'!C8</f>
        <v>Santa Rita Jail SUD Treatment Pilot</v>
      </c>
      <c r="G4" s="341"/>
      <c r="H4" s="341"/>
      <c r="I4" s="341"/>
      <c r="J4" s="300"/>
    </row>
    <row r="5" spans="1:29" ht="16.899999999999999" customHeight="1" x14ac:dyDescent="0.25">
      <c r="A5" s="147"/>
      <c r="B5" s="147"/>
      <c r="C5" s="147"/>
      <c r="D5" s="147"/>
      <c r="E5" s="58"/>
      <c r="F5" s="344">
        <f>'ExB Budg1'!C9</f>
        <v>0</v>
      </c>
      <c r="G5" s="345"/>
      <c r="H5" s="345"/>
      <c r="I5" s="346"/>
      <c r="J5" s="300"/>
    </row>
    <row r="6" spans="1:29" ht="32.25" customHeight="1" thickBot="1" x14ac:dyDescent="0.3">
      <c r="A6" s="333" t="s">
        <v>90</v>
      </c>
      <c r="B6" s="334"/>
      <c r="C6" s="208" t="s">
        <v>11</v>
      </c>
      <c r="D6" s="89" t="s">
        <v>27</v>
      </c>
      <c r="E6" s="59"/>
      <c r="F6" s="27" t="s">
        <v>12</v>
      </c>
      <c r="G6" s="26" t="s">
        <v>13</v>
      </c>
      <c r="H6" s="26" t="s">
        <v>14</v>
      </c>
      <c r="I6" s="27" t="s">
        <v>15</v>
      </c>
      <c r="J6" s="301"/>
    </row>
    <row r="7" spans="1:29" ht="16.5" thickTop="1" x14ac:dyDescent="0.25">
      <c r="A7" s="335"/>
      <c r="B7" s="336"/>
      <c r="C7" s="174"/>
      <c r="D7" s="106">
        <f>IF(C7=0,0,H7)</f>
        <v>0</v>
      </c>
      <c r="E7" s="302"/>
      <c r="F7" s="125"/>
      <c r="G7" s="91"/>
      <c r="H7" s="90">
        <f>IF(C7=0,0,IF(I7=0,0,I7/((C7/12)*G7)))</f>
        <v>0</v>
      </c>
      <c r="I7" s="126"/>
      <c r="J7" s="302"/>
      <c r="AC7" s="303" t="s">
        <v>151</v>
      </c>
    </row>
    <row r="8" spans="1:29" x14ac:dyDescent="0.25">
      <c r="A8" s="337"/>
      <c r="B8" s="338"/>
      <c r="C8" s="175"/>
      <c r="D8" s="107">
        <f t="shared" ref="D8:D34" si="0">IF(C8=0,0,H8)</f>
        <v>0</v>
      </c>
      <c r="E8" s="302"/>
      <c r="F8" s="125"/>
      <c r="G8" s="91"/>
      <c r="H8" s="90">
        <f t="shared" ref="H8:H34" si="1">IF(C8=0,0,IF(I8=0,0,I8/((C8/12)*G8)))</f>
        <v>0</v>
      </c>
      <c r="I8" s="126"/>
      <c r="J8" s="302"/>
      <c r="AC8" s="303" t="s">
        <v>152</v>
      </c>
    </row>
    <row r="9" spans="1:29" x14ac:dyDescent="0.25">
      <c r="A9" s="337"/>
      <c r="B9" s="338"/>
      <c r="C9" s="175"/>
      <c r="D9" s="107">
        <f t="shared" si="0"/>
        <v>0</v>
      </c>
      <c r="E9" s="302"/>
      <c r="F9" s="125"/>
      <c r="G9" s="91"/>
      <c r="H9" s="90">
        <f t="shared" si="1"/>
        <v>0</v>
      </c>
      <c r="I9" s="126"/>
      <c r="J9" s="302"/>
      <c r="AC9" s="303" t="s">
        <v>81</v>
      </c>
    </row>
    <row r="10" spans="1:29" x14ac:dyDescent="0.25">
      <c r="A10" s="337"/>
      <c r="B10" s="338"/>
      <c r="C10" s="175"/>
      <c r="D10" s="107">
        <f t="shared" si="0"/>
        <v>0</v>
      </c>
      <c r="E10" s="302"/>
      <c r="F10" s="125"/>
      <c r="G10" s="91"/>
      <c r="H10" s="90">
        <f t="shared" si="1"/>
        <v>0</v>
      </c>
      <c r="I10" s="126"/>
      <c r="J10" s="302"/>
    </row>
    <row r="11" spans="1:29" x14ac:dyDescent="0.25">
      <c r="A11" s="337"/>
      <c r="B11" s="338"/>
      <c r="C11" s="175"/>
      <c r="D11" s="107">
        <f t="shared" si="0"/>
        <v>0</v>
      </c>
      <c r="E11" s="302"/>
      <c r="F11" s="125"/>
      <c r="G11" s="91"/>
      <c r="H11" s="90">
        <f t="shared" si="1"/>
        <v>0</v>
      </c>
      <c r="I11" s="126"/>
      <c r="J11" s="302"/>
    </row>
    <row r="12" spans="1:29" x14ac:dyDescent="0.25">
      <c r="A12" s="337"/>
      <c r="B12" s="338"/>
      <c r="C12" s="175"/>
      <c r="D12" s="107">
        <f t="shared" si="0"/>
        <v>0</v>
      </c>
      <c r="E12" s="302"/>
      <c r="F12" s="125"/>
      <c r="G12" s="91"/>
      <c r="H12" s="90">
        <f t="shared" si="1"/>
        <v>0</v>
      </c>
      <c r="I12" s="126"/>
      <c r="J12" s="302"/>
    </row>
    <row r="13" spans="1:29" hidden="1" x14ac:dyDescent="0.25">
      <c r="A13" s="337"/>
      <c r="B13" s="338"/>
      <c r="C13" s="175"/>
      <c r="D13" s="107">
        <f t="shared" si="0"/>
        <v>0</v>
      </c>
      <c r="E13" s="302"/>
      <c r="F13" s="125"/>
      <c r="G13" s="91"/>
      <c r="H13" s="90">
        <f t="shared" si="1"/>
        <v>0</v>
      </c>
      <c r="I13" s="126"/>
      <c r="J13" s="302"/>
    </row>
    <row r="14" spans="1:29" hidden="1" x14ac:dyDescent="0.25">
      <c r="A14" s="337"/>
      <c r="B14" s="338"/>
      <c r="C14" s="175"/>
      <c r="D14" s="107">
        <f t="shared" si="0"/>
        <v>0</v>
      </c>
      <c r="E14" s="302"/>
      <c r="F14" s="125"/>
      <c r="G14" s="91"/>
      <c r="H14" s="90">
        <f t="shared" si="1"/>
        <v>0</v>
      </c>
      <c r="I14" s="126"/>
      <c r="J14" s="302"/>
    </row>
    <row r="15" spans="1:29" hidden="1" x14ac:dyDescent="0.25">
      <c r="A15" s="337"/>
      <c r="B15" s="338"/>
      <c r="C15" s="175"/>
      <c r="D15" s="107">
        <f t="shared" si="0"/>
        <v>0</v>
      </c>
      <c r="E15" s="302"/>
      <c r="F15" s="125"/>
      <c r="G15" s="91"/>
      <c r="H15" s="90">
        <f t="shared" si="1"/>
        <v>0</v>
      </c>
      <c r="I15" s="126"/>
      <c r="J15" s="302"/>
    </row>
    <row r="16" spans="1:29" hidden="1" x14ac:dyDescent="0.25">
      <c r="A16" s="337"/>
      <c r="B16" s="338"/>
      <c r="C16" s="175"/>
      <c r="D16" s="107">
        <f t="shared" si="0"/>
        <v>0</v>
      </c>
      <c r="E16" s="302"/>
      <c r="F16" s="125"/>
      <c r="G16" s="91"/>
      <c r="H16" s="90">
        <f t="shared" si="1"/>
        <v>0</v>
      </c>
      <c r="I16" s="126"/>
      <c r="J16" s="302"/>
    </row>
    <row r="17" spans="1:10" x14ac:dyDescent="0.25">
      <c r="A17" s="337"/>
      <c r="B17" s="338"/>
      <c r="C17" s="175"/>
      <c r="D17" s="107">
        <f t="shared" si="0"/>
        <v>0</v>
      </c>
      <c r="E17" s="302"/>
      <c r="F17" s="125"/>
      <c r="G17" s="91"/>
      <c r="H17" s="90">
        <f t="shared" si="1"/>
        <v>0</v>
      </c>
      <c r="I17" s="126"/>
      <c r="J17" s="302"/>
    </row>
    <row r="18" spans="1:10" x14ac:dyDescent="0.25">
      <c r="A18" s="337"/>
      <c r="B18" s="338"/>
      <c r="C18" s="175"/>
      <c r="D18" s="107">
        <f t="shared" si="0"/>
        <v>0</v>
      </c>
      <c r="E18" s="302"/>
      <c r="F18" s="125"/>
      <c r="G18" s="91"/>
      <c r="H18" s="90">
        <f t="shared" si="1"/>
        <v>0</v>
      </c>
      <c r="I18" s="126"/>
      <c r="J18" s="302"/>
    </row>
    <row r="19" spans="1:10" x14ac:dyDescent="0.25">
      <c r="A19" s="337"/>
      <c r="B19" s="338"/>
      <c r="C19" s="175"/>
      <c r="D19" s="107">
        <f t="shared" si="0"/>
        <v>0</v>
      </c>
      <c r="E19" s="302"/>
      <c r="F19" s="125"/>
      <c r="G19" s="91"/>
      <c r="H19" s="90">
        <f t="shared" si="1"/>
        <v>0</v>
      </c>
      <c r="I19" s="126"/>
      <c r="J19" s="302"/>
    </row>
    <row r="20" spans="1:10" x14ac:dyDescent="0.25">
      <c r="A20" s="337"/>
      <c r="B20" s="338"/>
      <c r="C20" s="175"/>
      <c r="D20" s="107">
        <f t="shared" si="0"/>
        <v>0</v>
      </c>
      <c r="E20" s="302"/>
      <c r="F20" s="125"/>
      <c r="G20" s="91"/>
      <c r="H20" s="90">
        <f t="shared" si="1"/>
        <v>0</v>
      </c>
      <c r="I20" s="126"/>
      <c r="J20" s="302"/>
    </row>
    <row r="21" spans="1:10" x14ac:dyDescent="0.25">
      <c r="A21" s="337"/>
      <c r="B21" s="338"/>
      <c r="C21" s="175"/>
      <c r="D21" s="107">
        <f t="shared" si="0"/>
        <v>0</v>
      </c>
      <c r="E21" s="302"/>
      <c r="F21" s="125"/>
      <c r="G21" s="91"/>
      <c r="H21" s="90">
        <f t="shared" si="1"/>
        <v>0</v>
      </c>
      <c r="I21" s="126"/>
      <c r="J21" s="302"/>
    </row>
    <row r="22" spans="1:10" x14ac:dyDescent="0.25">
      <c r="A22" s="337"/>
      <c r="B22" s="338"/>
      <c r="C22" s="175"/>
      <c r="D22" s="107">
        <f t="shared" si="0"/>
        <v>0</v>
      </c>
      <c r="E22" s="302"/>
      <c r="F22" s="125"/>
      <c r="G22" s="91"/>
      <c r="H22" s="90">
        <f t="shared" si="1"/>
        <v>0</v>
      </c>
      <c r="I22" s="126"/>
      <c r="J22" s="302"/>
    </row>
    <row r="23" spans="1:10" x14ac:dyDescent="0.25">
      <c r="A23" s="337"/>
      <c r="B23" s="338"/>
      <c r="C23" s="175"/>
      <c r="D23" s="107">
        <f t="shared" si="0"/>
        <v>0</v>
      </c>
      <c r="E23" s="302"/>
      <c r="F23" s="125"/>
      <c r="G23" s="91"/>
      <c r="H23" s="90">
        <f t="shared" si="1"/>
        <v>0</v>
      </c>
      <c r="I23" s="126"/>
      <c r="J23" s="302"/>
    </row>
    <row r="24" spans="1:10" x14ac:dyDescent="0.25">
      <c r="A24" s="337"/>
      <c r="B24" s="338"/>
      <c r="C24" s="175"/>
      <c r="D24" s="107">
        <f t="shared" si="0"/>
        <v>0</v>
      </c>
      <c r="E24" s="302"/>
      <c r="F24" s="125"/>
      <c r="G24" s="91"/>
      <c r="H24" s="90">
        <f t="shared" si="1"/>
        <v>0</v>
      </c>
      <c r="I24" s="126"/>
      <c r="J24" s="302"/>
    </row>
    <row r="25" spans="1:10" x14ac:dyDescent="0.25">
      <c r="A25" s="337"/>
      <c r="B25" s="338"/>
      <c r="C25" s="175"/>
      <c r="D25" s="107">
        <f t="shared" si="0"/>
        <v>0</v>
      </c>
      <c r="E25" s="302"/>
      <c r="F25" s="125"/>
      <c r="G25" s="91"/>
      <c r="H25" s="90">
        <f t="shared" si="1"/>
        <v>0</v>
      </c>
      <c r="I25" s="126"/>
      <c r="J25" s="302"/>
    </row>
    <row r="26" spans="1:10" x14ac:dyDescent="0.25">
      <c r="A26" s="337"/>
      <c r="B26" s="338"/>
      <c r="C26" s="175"/>
      <c r="D26" s="107">
        <f t="shared" si="0"/>
        <v>0</v>
      </c>
      <c r="E26" s="302"/>
      <c r="F26" s="125"/>
      <c r="G26" s="91"/>
      <c r="H26" s="90">
        <f t="shared" si="1"/>
        <v>0</v>
      </c>
      <c r="I26" s="126"/>
      <c r="J26" s="302"/>
    </row>
    <row r="27" spans="1:10" x14ac:dyDescent="0.25">
      <c r="A27" s="337"/>
      <c r="B27" s="338"/>
      <c r="C27" s="175"/>
      <c r="D27" s="107">
        <f t="shared" si="0"/>
        <v>0</v>
      </c>
      <c r="E27" s="302"/>
      <c r="F27" s="125"/>
      <c r="G27" s="91"/>
      <c r="H27" s="90">
        <f t="shared" si="1"/>
        <v>0</v>
      </c>
      <c r="I27" s="126"/>
      <c r="J27" s="302"/>
    </row>
    <row r="28" spans="1:10" x14ac:dyDescent="0.25">
      <c r="A28" s="337"/>
      <c r="B28" s="338"/>
      <c r="C28" s="175"/>
      <c r="D28" s="107">
        <f t="shared" si="0"/>
        <v>0</v>
      </c>
      <c r="E28" s="302"/>
      <c r="F28" s="125"/>
      <c r="G28" s="91"/>
      <c r="H28" s="90">
        <f t="shared" si="1"/>
        <v>0</v>
      </c>
      <c r="I28" s="126"/>
      <c r="J28" s="302"/>
    </row>
    <row r="29" spans="1:10" x14ac:dyDescent="0.25">
      <c r="A29" s="337"/>
      <c r="B29" s="338"/>
      <c r="C29" s="175"/>
      <c r="D29" s="107">
        <f t="shared" si="0"/>
        <v>0</v>
      </c>
      <c r="E29" s="302"/>
      <c r="F29" s="125"/>
      <c r="G29" s="91"/>
      <c r="H29" s="90">
        <f t="shared" si="1"/>
        <v>0</v>
      </c>
      <c r="I29" s="126"/>
      <c r="J29" s="302"/>
    </row>
    <row r="30" spans="1:10" x14ac:dyDescent="0.25">
      <c r="A30" s="337"/>
      <c r="B30" s="338"/>
      <c r="C30" s="175"/>
      <c r="D30" s="107">
        <f t="shared" si="0"/>
        <v>0</v>
      </c>
      <c r="E30" s="302"/>
      <c r="F30" s="125"/>
      <c r="G30" s="91"/>
      <c r="H30" s="90">
        <f t="shared" si="1"/>
        <v>0</v>
      </c>
      <c r="I30" s="126"/>
      <c r="J30" s="302"/>
    </row>
    <row r="31" spans="1:10" x14ac:dyDescent="0.25">
      <c r="A31" s="337"/>
      <c r="B31" s="338"/>
      <c r="C31" s="175"/>
      <c r="D31" s="107">
        <f t="shared" si="0"/>
        <v>0</v>
      </c>
      <c r="E31" s="302"/>
      <c r="F31" s="125"/>
      <c r="G31" s="91"/>
      <c r="H31" s="90">
        <f t="shared" si="1"/>
        <v>0</v>
      </c>
      <c r="I31" s="126"/>
      <c r="J31" s="302"/>
    </row>
    <row r="32" spans="1:10" x14ac:dyDescent="0.25">
      <c r="A32" s="337"/>
      <c r="B32" s="338"/>
      <c r="C32" s="175"/>
      <c r="D32" s="107">
        <f t="shared" si="0"/>
        <v>0</v>
      </c>
      <c r="E32" s="302"/>
      <c r="F32" s="125"/>
      <c r="G32" s="91"/>
      <c r="H32" s="90">
        <f t="shared" si="1"/>
        <v>0</v>
      </c>
      <c r="I32" s="126"/>
      <c r="J32" s="302"/>
    </row>
    <row r="33" spans="1:10" x14ac:dyDescent="0.25">
      <c r="A33" s="337"/>
      <c r="B33" s="338"/>
      <c r="C33" s="175"/>
      <c r="D33" s="107">
        <f t="shared" si="0"/>
        <v>0</v>
      </c>
      <c r="E33" s="302"/>
      <c r="F33" s="125"/>
      <c r="G33" s="91"/>
      <c r="H33" s="90">
        <f t="shared" si="1"/>
        <v>0</v>
      </c>
      <c r="I33" s="126"/>
      <c r="J33" s="302"/>
    </row>
    <row r="34" spans="1:10" x14ac:dyDescent="0.25">
      <c r="A34" s="337"/>
      <c r="B34" s="338"/>
      <c r="C34" s="175"/>
      <c r="D34" s="107">
        <f t="shared" si="0"/>
        <v>0</v>
      </c>
      <c r="E34" s="302"/>
      <c r="F34" s="125"/>
      <c r="G34" s="91"/>
      <c r="H34" s="90">
        <f t="shared" si="1"/>
        <v>0</v>
      </c>
      <c r="I34" s="126"/>
      <c r="J34" s="302"/>
    </row>
    <row r="35" spans="1:10" ht="21.2" customHeight="1" thickBot="1" x14ac:dyDescent="0.3">
      <c r="A35" s="113" t="s">
        <v>16</v>
      </c>
      <c r="B35" s="53"/>
      <c r="C35" s="28"/>
      <c r="D35" s="17">
        <f>SUM(D7:D34)</f>
        <v>0</v>
      </c>
      <c r="E35" s="59"/>
      <c r="F35" s="93"/>
      <c r="G35" s="93"/>
      <c r="H35" s="100">
        <f>SUM(H7:H34)</f>
        <v>0</v>
      </c>
      <c r="I35" s="21">
        <f>SUM(I7:I34)</f>
        <v>0</v>
      </c>
      <c r="J35" s="301"/>
    </row>
    <row r="36" spans="1:10" x14ac:dyDescent="0.25">
      <c r="A36" s="70"/>
      <c r="B36" s="71"/>
      <c r="C36" s="59"/>
      <c r="D36" s="72"/>
      <c r="E36" s="59"/>
      <c r="F36" s="94">
        <f>SUMIF(F$7:F$34,"Admin",H$7:H$34)</f>
        <v>0</v>
      </c>
      <c r="G36" s="103">
        <f>SUMIF(F$7:F$34,"Supervisor",H$7:H$34)</f>
        <v>0</v>
      </c>
      <c r="H36" s="101">
        <f>SUMIF(F$7:F$34,"Direct",H$7:H$34)</f>
        <v>0</v>
      </c>
      <c r="I36" s="99" t="s">
        <v>71</v>
      </c>
      <c r="J36" s="301"/>
    </row>
    <row r="37" spans="1:10" x14ac:dyDescent="0.25">
      <c r="A37" s="73"/>
      <c r="B37" s="71"/>
      <c r="C37" s="59"/>
      <c r="D37" s="74"/>
      <c r="E37" s="59"/>
      <c r="F37" s="95" t="e">
        <f>F36/H35</f>
        <v>#DIV/0!</v>
      </c>
      <c r="G37" s="95" t="e">
        <f>G36/H35</f>
        <v>#DIV/0!</v>
      </c>
      <c r="H37" s="95" t="e">
        <f>H36/H35</f>
        <v>#DIV/0!</v>
      </c>
      <c r="I37" s="99" t="s">
        <v>72</v>
      </c>
      <c r="J37" s="301"/>
    </row>
    <row r="38" spans="1:10" x14ac:dyDescent="0.25">
      <c r="A38" s="73"/>
      <c r="B38" s="71"/>
      <c r="C38" s="59"/>
      <c r="D38" s="74"/>
      <c r="E38" s="59"/>
      <c r="F38" s="96">
        <f>SUMIF(F$7:F$34,"Admin",I$7:I$34)</f>
        <v>0</v>
      </c>
      <c r="G38" s="96">
        <f>SUMIF(F$7:F$34,"Supervisor",I$7:I$34)</f>
        <v>0</v>
      </c>
      <c r="H38" s="102">
        <f>SUMIF(F$7:F$34,"Direct",I$7:I$34)</f>
        <v>0</v>
      </c>
      <c r="I38" s="99" t="s">
        <v>73</v>
      </c>
      <c r="J38" s="301"/>
    </row>
    <row r="39" spans="1:10" ht="39" thickBot="1" x14ac:dyDescent="0.3">
      <c r="A39" s="73"/>
      <c r="B39" s="71"/>
      <c r="C39" s="75"/>
      <c r="D39" s="76"/>
      <c r="E39" s="59"/>
      <c r="F39" s="97" t="s">
        <v>81</v>
      </c>
      <c r="G39" s="98" t="s">
        <v>82</v>
      </c>
      <c r="H39" s="98" t="s">
        <v>83</v>
      </c>
      <c r="I39" s="66"/>
      <c r="J39" s="301"/>
    </row>
    <row r="40" spans="1:10" ht="12.95" customHeight="1" x14ac:dyDescent="0.25">
      <c r="A40" s="127" t="s">
        <v>17</v>
      </c>
      <c r="B40" s="304"/>
      <c r="C40" s="59"/>
      <c r="D40" s="77"/>
      <c r="E40" s="59"/>
      <c r="F40" s="64"/>
      <c r="G40" s="59"/>
      <c r="H40" s="59"/>
      <c r="I40" s="65"/>
      <c r="J40" s="301"/>
    </row>
    <row r="41" spans="1:10" ht="15.95" customHeight="1" x14ac:dyDescent="0.25">
      <c r="A41" s="128" t="s">
        <v>18</v>
      </c>
      <c r="B41" s="78"/>
      <c r="C41" s="79"/>
      <c r="D41" s="80"/>
      <c r="E41" s="59"/>
      <c r="F41" s="46" t="s">
        <v>74</v>
      </c>
      <c r="G41" s="29"/>
      <c r="H41" s="47" t="e">
        <f>I41/I46</f>
        <v>#DIV/0!</v>
      </c>
      <c r="I41" s="126"/>
      <c r="J41" s="301"/>
    </row>
    <row r="42" spans="1:10" ht="15.95" customHeight="1" x14ac:dyDescent="0.25">
      <c r="A42" s="129" t="s">
        <v>19</v>
      </c>
      <c r="B42" s="81"/>
      <c r="C42" s="79"/>
      <c r="D42" s="80"/>
      <c r="E42" s="59"/>
      <c r="F42" s="46" t="s">
        <v>74</v>
      </c>
      <c r="G42" s="48"/>
      <c r="H42" s="47" t="e">
        <f>I42/I46</f>
        <v>#DIV/0!</v>
      </c>
      <c r="I42" s="126"/>
      <c r="J42" s="301"/>
    </row>
    <row r="43" spans="1:10" ht="15.95" customHeight="1" x14ac:dyDescent="0.25">
      <c r="A43" s="129" t="s">
        <v>20</v>
      </c>
      <c r="B43" s="81"/>
      <c r="C43" s="79"/>
      <c r="D43" s="80"/>
      <c r="E43" s="59"/>
      <c r="F43" s="46" t="s">
        <v>74</v>
      </c>
      <c r="G43" s="48"/>
      <c r="H43" s="47" t="e">
        <f>I43/I46</f>
        <v>#DIV/0!</v>
      </c>
      <c r="I43" s="126"/>
      <c r="J43" s="301"/>
    </row>
    <row r="44" spans="1:10" ht="15.95" customHeight="1" x14ac:dyDescent="0.25">
      <c r="A44" s="129" t="s">
        <v>21</v>
      </c>
      <c r="B44" s="81"/>
      <c r="C44" s="79"/>
      <c r="D44" s="80"/>
      <c r="E44" s="59"/>
      <c r="F44" s="46" t="s">
        <v>74</v>
      </c>
      <c r="G44" s="48"/>
      <c r="H44" s="47" t="e">
        <f>I44/I46</f>
        <v>#DIV/0!</v>
      </c>
      <c r="I44" s="126"/>
      <c r="J44" s="301"/>
    </row>
    <row r="45" spans="1:10" ht="15.95" customHeight="1" x14ac:dyDescent="0.25">
      <c r="A45" s="130" t="s">
        <v>22</v>
      </c>
      <c r="B45" s="132"/>
      <c r="C45" s="82"/>
      <c r="D45" s="80"/>
      <c r="E45" s="59"/>
      <c r="F45" s="46" t="s">
        <v>74</v>
      </c>
      <c r="G45" s="49"/>
      <c r="H45" s="47" t="e">
        <f>I45/I46</f>
        <v>#DIV/0!</v>
      </c>
      <c r="I45" s="126"/>
      <c r="J45" s="301"/>
    </row>
    <row r="46" spans="1:10" x14ac:dyDescent="0.25">
      <c r="A46" s="131" t="s">
        <v>23</v>
      </c>
      <c r="B46" s="83"/>
      <c r="C46" s="67"/>
      <c r="D46" s="84"/>
      <c r="E46" s="59"/>
      <c r="F46" s="50" t="s">
        <v>75</v>
      </c>
      <c r="G46" s="67"/>
      <c r="H46" s="68" t="e">
        <f>I46/I35</f>
        <v>#DIV/0!</v>
      </c>
      <c r="I46" s="22">
        <f>SUM(I41:I45)</f>
        <v>0</v>
      </c>
      <c r="J46" s="59"/>
    </row>
    <row r="47" spans="1:10" ht="16.5" thickBot="1" x14ac:dyDescent="0.3">
      <c r="A47" s="85"/>
      <c r="B47" s="85"/>
      <c r="C47" s="59"/>
      <c r="D47" s="86"/>
      <c r="E47" s="59"/>
      <c r="F47" s="51" t="s">
        <v>87</v>
      </c>
      <c r="G47" s="59"/>
      <c r="H47" s="69" t="e">
        <f>I47/I48</f>
        <v>#DIV/0!</v>
      </c>
      <c r="I47" s="56" t="e">
        <f>F38+(F38*H46)</f>
        <v>#DIV/0!</v>
      </c>
      <c r="J47" s="59"/>
    </row>
    <row r="48" spans="1:10" ht="16.5" thickBot="1" x14ac:dyDescent="0.3">
      <c r="A48" s="123" t="s">
        <v>24</v>
      </c>
      <c r="B48" s="114"/>
      <c r="C48" s="115"/>
      <c r="D48" s="116"/>
      <c r="E48" s="61"/>
      <c r="F48" s="117"/>
      <c r="G48" s="118"/>
      <c r="H48" s="118"/>
      <c r="I48" s="124">
        <f>+I35+I46</f>
        <v>0</v>
      </c>
      <c r="J48" s="61"/>
    </row>
    <row r="49" spans="1:10" s="296" customFormat="1" x14ac:dyDescent="0.25">
      <c r="A49" s="347" t="s">
        <v>88</v>
      </c>
      <c r="B49" s="348"/>
      <c r="C49" s="348"/>
      <c r="D49" s="348"/>
      <c r="E49" s="119"/>
      <c r="F49" s="119"/>
      <c r="G49" s="119"/>
      <c r="H49" s="119"/>
      <c r="I49" s="120" t="e">
        <f>I$47+'ExB Budg1'!C$49</f>
        <v>#DIV/0!</v>
      </c>
      <c r="J49" s="119"/>
    </row>
    <row r="50" spans="1:10" s="296" customFormat="1" ht="16.5" thickBot="1" x14ac:dyDescent="0.3">
      <c r="A50" s="331" t="s">
        <v>89</v>
      </c>
      <c r="B50" s="332"/>
      <c r="C50" s="332"/>
      <c r="D50" s="332"/>
      <c r="E50" s="121"/>
      <c r="F50" s="121"/>
      <c r="G50" s="121"/>
      <c r="H50" s="121"/>
      <c r="I50" s="122" t="e">
        <f>I$49/'ExB Budg1'!C$66</f>
        <v>#DIV/0!</v>
      </c>
      <c r="J50" s="121"/>
    </row>
    <row r="51" spans="1:10" x14ac:dyDescent="0.25">
      <c r="A51" s="52" t="s">
        <v>85</v>
      </c>
      <c r="B51" s="30"/>
      <c r="C51" s="30"/>
      <c r="D51" s="30"/>
      <c r="E51" s="59"/>
      <c r="F51" s="30"/>
      <c r="G51" s="30"/>
      <c r="H51" s="30"/>
      <c r="I51" s="30"/>
      <c r="J51" s="59"/>
    </row>
    <row r="52" spans="1:10" x14ac:dyDescent="0.25">
      <c r="A52" s="87" t="s">
        <v>92</v>
      </c>
      <c r="B52" s="60"/>
      <c r="C52" s="60"/>
      <c r="D52" s="60"/>
      <c r="E52" s="62"/>
      <c r="F52" s="88"/>
      <c r="G52" s="88"/>
      <c r="H52" s="31"/>
      <c r="I52" s="31"/>
      <c r="J52" s="63"/>
    </row>
    <row r="53" spans="1:10" x14ac:dyDescent="0.25">
      <c r="A53" s="306"/>
      <c r="B53" s="302"/>
      <c r="C53" s="302"/>
      <c r="D53" s="302"/>
      <c r="E53" s="302"/>
      <c r="F53" s="296"/>
      <c r="G53" s="302"/>
      <c r="H53" s="307"/>
      <c r="I53" s="307"/>
      <c r="J53" s="305"/>
    </row>
    <row r="54" spans="1:10" x14ac:dyDescent="0.25">
      <c r="A54" s="308"/>
      <c r="B54" s="302"/>
      <c r="C54" s="302"/>
      <c r="D54" s="302"/>
      <c r="E54" s="302"/>
      <c r="F54" s="296"/>
      <c r="G54" s="302"/>
      <c r="H54" s="307"/>
      <c r="I54" s="307"/>
      <c r="J54" s="305"/>
    </row>
    <row r="55" spans="1:10" x14ac:dyDescent="0.25">
      <c r="A55" s="309"/>
      <c r="B55" s="309"/>
      <c r="C55" s="309"/>
      <c r="D55" s="309"/>
      <c r="E55" s="309"/>
      <c r="F55" s="309"/>
      <c r="G55" s="309"/>
      <c r="H55" s="310"/>
      <c r="I55" s="310"/>
      <c r="J55" s="309"/>
    </row>
    <row r="56" spans="1:10" x14ac:dyDescent="0.25">
      <c r="A56" s="311"/>
      <c r="B56" s="312"/>
      <c r="C56" s="312"/>
      <c r="D56" s="312"/>
      <c r="E56" s="296"/>
      <c r="F56" s="312"/>
      <c r="G56" s="312"/>
      <c r="H56" s="312"/>
      <c r="I56" s="312"/>
      <c r="J56" s="296"/>
    </row>
    <row r="57" spans="1:10" x14ac:dyDescent="0.25">
      <c r="A57" s="311"/>
      <c r="B57" s="312"/>
      <c r="C57" s="312"/>
      <c r="D57" s="312"/>
      <c r="E57" s="296"/>
      <c r="F57" s="312"/>
      <c r="G57" s="312"/>
      <c r="H57" s="312"/>
      <c r="I57" s="312"/>
      <c r="J57" s="296"/>
    </row>
    <row r="58" spans="1:10" x14ac:dyDescent="0.25">
      <c r="A58" s="312"/>
      <c r="B58" s="312"/>
      <c r="C58" s="312"/>
      <c r="D58" s="312"/>
      <c r="E58" s="296"/>
      <c r="F58" s="312"/>
      <c r="G58" s="312"/>
      <c r="H58" s="312"/>
      <c r="I58" s="312"/>
      <c r="J58" s="296"/>
    </row>
    <row r="59" spans="1:10" x14ac:dyDescent="0.25">
      <c r="A59" s="312"/>
      <c r="B59" s="312"/>
      <c r="C59" s="312"/>
      <c r="D59" s="312"/>
      <c r="E59" s="296"/>
      <c r="F59" s="312"/>
      <c r="G59" s="312"/>
      <c r="H59" s="312"/>
      <c r="I59" s="312"/>
      <c r="J59" s="296"/>
    </row>
    <row r="60" spans="1:10" x14ac:dyDescent="0.25">
      <c r="A60" s="312"/>
      <c r="B60" s="312"/>
      <c r="C60" s="312"/>
      <c r="D60" s="312"/>
      <c r="E60" s="296"/>
      <c r="F60" s="312"/>
      <c r="G60" s="312"/>
      <c r="H60" s="312"/>
      <c r="I60" s="312"/>
      <c r="J60" s="312"/>
    </row>
    <row r="61" spans="1:10" x14ac:dyDescent="0.25">
      <c r="A61" s="312"/>
      <c r="B61" s="312"/>
      <c r="C61" s="312"/>
      <c r="D61" s="312"/>
      <c r="E61" s="296"/>
      <c r="F61" s="312"/>
      <c r="G61" s="312"/>
      <c r="H61" s="312"/>
      <c r="I61" s="312"/>
      <c r="J61" s="312"/>
    </row>
    <row r="62" spans="1:10" x14ac:dyDescent="0.25">
      <c r="A62" s="312"/>
      <c r="B62" s="312"/>
      <c r="C62" s="312"/>
      <c r="D62" s="312"/>
      <c r="E62" s="296"/>
      <c r="F62" s="312"/>
      <c r="G62" s="312"/>
      <c r="H62" s="312"/>
      <c r="I62" s="312"/>
      <c r="J62" s="312"/>
    </row>
    <row r="63" spans="1:10" x14ac:dyDescent="0.25">
      <c r="A63" s="312"/>
      <c r="B63" s="312"/>
      <c r="C63" s="312"/>
      <c r="D63" s="312"/>
      <c r="E63" s="296"/>
      <c r="F63" s="312"/>
      <c r="G63" s="312"/>
      <c r="H63" s="312"/>
      <c r="I63" s="312"/>
      <c r="J63" s="312"/>
    </row>
    <row r="64" spans="1:10" x14ac:dyDescent="0.25">
      <c r="A64" s="312"/>
      <c r="B64" s="312"/>
      <c r="C64" s="312"/>
      <c r="D64" s="312"/>
      <c r="E64" s="296"/>
      <c r="F64" s="312"/>
      <c r="G64" s="312"/>
      <c r="H64" s="312"/>
      <c r="I64" s="312"/>
      <c r="J64" s="312"/>
    </row>
    <row r="65" spans="1:10" x14ac:dyDescent="0.25">
      <c r="A65" s="312"/>
      <c r="B65" s="312"/>
      <c r="C65" s="312"/>
      <c r="D65" s="312"/>
      <c r="E65" s="296"/>
      <c r="F65" s="312"/>
      <c r="G65" s="312"/>
      <c r="H65" s="312"/>
      <c r="I65" s="312"/>
      <c r="J65" s="312"/>
    </row>
    <row r="66" spans="1:10" x14ac:dyDescent="0.25">
      <c r="A66" s="312"/>
      <c r="B66" s="312"/>
      <c r="C66" s="312"/>
      <c r="D66" s="312"/>
      <c r="E66" s="296"/>
      <c r="F66" s="312"/>
      <c r="G66" s="312"/>
      <c r="H66" s="312"/>
      <c r="I66" s="312"/>
      <c r="J66" s="312"/>
    </row>
    <row r="67" spans="1:10" x14ac:dyDescent="0.25">
      <c r="A67" s="312"/>
      <c r="B67" s="312"/>
      <c r="C67" s="312"/>
      <c r="D67" s="312"/>
      <c r="E67" s="296"/>
      <c r="F67" s="312"/>
      <c r="G67" s="312"/>
      <c r="H67" s="312"/>
      <c r="I67" s="312"/>
      <c r="J67" s="312"/>
    </row>
    <row r="68" spans="1:10" x14ac:dyDescent="0.25">
      <c r="A68" s="312"/>
      <c r="B68" s="312"/>
      <c r="C68" s="312"/>
      <c r="D68" s="312"/>
      <c r="E68" s="296"/>
      <c r="F68" s="312"/>
      <c r="G68" s="312"/>
      <c r="H68" s="312"/>
      <c r="I68" s="312"/>
      <c r="J68" s="312"/>
    </row>
    <row r="69" spans="1:10" x14ac:dyDescent="0.25">
      <c r="A69" s="312"/>
      <c r="B69" s="312"/>
      <c r="C69" s="312"/>
      <c r="D69" s="312"/>
      <c r="E69" s="296"/>
      <c r="F69" s="312"/>
      <c r="G69" s="312"/>
      <c r="H69" s="312"/>
      <c r="I69" s="312"/>
      <c r="J69" s="312"/>
    </row>
    <row r="70" spans="1:10" x14ac:dyDescent="0.25">
      <c r="A70" s="312"/>
      <c r="B70" s="312"/>
      <c r="C70" s="312"/>
      <c r="D70" s="312"/>
      <c r="E70" s="296"/>
      <c r="F70" s="312"/>
      <c r="G70" s="312"/>
      <c r="H70" s="312"/>
      <c r="I70" s="312"/>
      <c r="J70" s="312"/>
    </row>
    <row r="71" spans="1:10" x14ac:dyDescent="0.25">
      <c r="A71" s="312"/>
      <c r="B71" s="312"/>
      <c r="C71" s="312"/>
      <c r="D71" s="312"/>
      <c r="E71" s="296"/>
      <c r="F71" s="312"/>
      <c r="G71" s="312"/>
      <c r="H71" s="312"/>
      <c r="I71" s="312"/>
      <c r="J71" s="312"/>
    </row>
    <row r="72" spans="1:10" x14ac:dyDescent="0.25">
      <c r="A72" s="312"/>
      <c r="B72" s="312"/>
      <c r="C72" s="312"/>
      <c r="D72" s="312"/>
      <c r="E72" s="296"/>
      <c r="F72" s="312"/>
      <c r="G72" s="312"/>
      <c r="H72" s="312"/>
      <c r="I72" s="312"/>
      <c r="J72" s="312"/>
    </row>
    <row r="73" spans="1:10" x14ac:dyDescent="0.25">
      <c r="A73" s="312"/>
      <c r="B73" s="312"/>
      <c r="C73" s="312"/>
      <c r="D73" s="312"/>
      <c r="E73" s="296"/>
      <c r="F73" s="312"/>
      <c r="G73" s="312"/>
      <c r="H73" s="312"/>
      <c r="I73" s="312"/>
      <c r="J73" s="312"/>
    </row>
    <row r="74" spans="1:10" x14ac:dyDescent="0.25">
      <c r="A74" s="312"/>
      <c r="B74" s="312"/>
      <c r="C74" s="312"/>
      <c r="D74" s="312"/>
      <c r="E74" s="296"/>
      <c r="F74" s="312"/>
      <c r="G74" s="312"/>
      <c r="H74" s="312"/>
      <c r="I74" s="312"/>
      <c r="J74" s="312"/>
    </row>
    <row r="75" spans="1:10" x14ac:dyDescent="0.25">
      <c r="A75" s="312"/>
      <c r="B75" s="312"/>
      <c r="C75" s="312"/>
      <c r="D75" s="312"/>
      <c r="E75" s="296"/>
      <c r="F75" s="312"/>
      <c r="G75" s="312"/>
      <c r="H75" s="312"/>
      <c r="I75" s="312"/>
      <c r="J75" s="312"/>
    </row>
    <row r="76" spans="1:10" x14ac:dyDescent="0.25">
      <c r="A76" s="312"/>
      <c r="B76" s="312"/>
      <c r="C76" s="312"/>
      <c r="D76" s="312"/>
      <c r="E76" s="296"/>
      <c r="F76" s="312"/>
      <c r="G76" s="312"/>
      <c r="H76" s="312"/>
      <c r="I76" s="312"/>
      <c r="J76" s="312"/>
    </row>
    <row r="77" spans="1:10" x14ac:dyDescent="0.25">
      <c r="A77" s="312"/>
      <c r="B77" s="312"/>
      <c r="C77" s="312"/>
      <c r="D77" s="312"/>
      <c r="E77" s="296"/>
      <c r="F77" s="312"/>
      <c r="G77" s="312"/>
      <c r="H77" s="312"/>
      <c r="I77" s="312"/>
      <c r="J77" s="312"/>
    </row>
    <row r="78" spans="1:10" x14ac:dyDescent="0.25">
      <c r="A78" s="312"/>
      <c r="B78" s="312"/>
      <c r="C78" s="312"/>
      <c r="D78" s="312"/>
      <c r="E78" s="296"/>
      <c r="F78" s="312"/>
      <c r="G78" s="312"/>
      <c r="H78" s="312"/>
      <c r="I78" s="312"/>
      <c r="J78" s="312"/>
    </row>
    <row r="79" spans="1:10" x14ac:dyDescent="0.25">
      <c r="A79" s="312"/>
      <c r="B79" s="312"/>
      <c r="C79" s="312"/>
      <c r="D79" s="312"/>
      <c r="E79" s="296"/>
      <c r="F79" s="312"/>
      <c r="G79" s="312"/>
      <c r="H79" s="312"/>
      <c r="I79" s="312"/>
      <c r="J79" s="312"/>
    </row>
    <row r="80" spans="1:10" x14ac:dyDescent="0.25">
      <c r="A80" s="312"/>
      <c r="B80" s="312"/>
      <c r="C80" s="312"/>
      <c r="D80" s="312"/>
      <c r="E80" s="296"/>
      <c r="F80" s="312"/>
      <c r="G80" s="312"/>
      <c r="H80" s="312"/>
      <c r="I80" s="312"/>
      <c r="J80" s="312"/>
    </row>
    <row r="81" spans="1:10" x14ac:dyDescent="0.25">
      <c r="A81" s="312"/>
      <c r="B81" s="312"/>
      <c r="C81" s="312"/>
      <c r="D81" s="312"/>
      <c r="E81" s="296"/>
      <c r="F81" s="312"/>
      <c r="G81" s="312"/>
      <c r="H81" s="312"/>
      <c r="I81" s="312"/>
      <c r="J81" s="312"/>
    </row>
    <row r="82" spans="1:10" x14ac:dyDescent="0.25">
      <c r="A82" s="312"/>
      <c r="B82" s="312"/>
      <c r="C82" s="312"/>
      <c r="D82" s="312"/>
      <c r="E82" s="296"/>
      <c r="F82" s="312"/>
      <c r="G82" s="312"/>
      <c r="H82" s="312"/>
      <c r="I82" s="312"/>
      <c r="J82" s="312"/>
    </row>
    <row r="83" spans="1:10" x14ac:dyDescent="0.25">
      <c r="A83" s="312"/>
      <c r="B83" s="312"/>
      <c r="C83" s="312"/>
      <c r="D83" s="312"/>
      <c r="E83" s="296"/>
      <c r="F83" s="312"/>
      <c r="G83" s="312"/>
      <c r="H83" s="312"/>
      <c r="I83" s="312"/>
      <c r="J83" s="312"/>
    </row>
    <row r="84" spans="1:10" x14ac:dyDescent="0.25">
      <c r="A84" s="312"/>
      <c r="B84" s="312"/>
      <c r="C84" s="312"/>
      <c r="D84" s="312"/>
      <c r="E84" s="296"/>
      <c r="F84" s="312"/>
      <c r="G84" s="312"/>
      <c r="H84" s="312"/>
      <c r="I84" s="312"/>
      <c r="J84" s="312"/>
    </row>
    <row r="85" spans="1:10" x14ac:dyDescent="0.25">
      <c r="A85" s="312"/>
      <c r="B85" s="312"/>
      <c r="C85" s="312"/>
      <c r="D85" s="312"/>
      <c r="E85" s="296"/>
      <c r="F85" s="312"/>
      <c r="G85" s="312"/>
      <c r="H85" s="312"/>
      <c r="I85" s="312"/>
      <c r="J85" s="312"/>
    </row>
    <row r="86" spans="1:10" x14ac:dyDescent="0.25">
      <c r="A86" s="312"/>
      <c r="B86" s="312"/>
      <c r="C86" s="312"/>
      <c r="D86" s="312"/>
      <c r="E86" s="296"/>
      <c r="F86" s="312"/>
      <c r="G86" s="312"/>
      <c r="H86" s="312"/>
      <c r="I86" s="312"/>
      <c r="J86" s="312"/>
    </row>
    <row r="87" spans="1:10" x14ac:dyDescent="0.25">
      <c r="A87" s="312"/>
      <c r="B87" s="312"/>
      <c r="C87" s="312"/>
      <c r="D87" s="312"/>
      <c r="E87" s="296"/>
      <c r="F87" s="312"/>
      <c r="G87" s="312"/>
      <c r="H87" s="312"/>
      <c r="I87" s="312"/>
      <c r="J87" s="312"/>
    </row>
    <row r="88" spans="1:10" x14ac:dyDescent="0.25">
      <c r="A88" s="312"/>
      <c r="B88" s="312"/>
      <c r="C88" s="312"/>
      <c r="D88" s="312"/>
      <c r="E88" s="296"/>
      <c r="F88" s="312"/>
      <c r="G88" s="312"/>
      <c r="H88" s="312"/>
      <c r="I88" s="312"/>
      <c r="J88" s="312"/>
    </row>
    <row r="89" spans="1:10" x14ac:dyDescent="0.25">
      <c r="A89" s="312"/>
      <c r="B89" s="312"/>
      <c r="C89" s="312"/>
      <c r="D89" s="312"/>
      <c r="E89" s="296"/>
      <c r="F89" s="312"/>
      <c r="G89" s="312"/>
      <c r="H89" s="312"/>
      <c r="I89" s="312"/>
      <c r="J89" s="312"/>
    </row>
    <row r="90" spans="1:10" x14ac:dyDescent="0.25">
      <c r="A90" s="312"/>
      <c r="B90" s="312"/>
      <c r="C90" s="312"/>
      <c r="D90" s="312"/>
      <c r="E90" s="296"/>
      <c r="F90" s="312"/>
      <c r="G90" s="312"/>
      <c r="H90" s="312"/>
      <c r="I90" s="312"/>
      <c r="J90" s="312"/>
    </row>
    <row r="91" spans="1:10" x14ac:dyDescent="0.25">
      <c r="A91" s="312"/>
      <c r="B91" s="312"/>
      <c r="C91" s="312"/>
      <c r="D91" s="312"/>
      <c r="E91" s="296"/>
      <c r="F91" s="312"/>
      <c r="G91" s="312"/>
      <c r="H91" s="312"/>
      <c r="I91" s="312"/>
      <c r="J91" s="312"/>
    </row>
    <row r="92" spans="1:10" x14ac:dyDescent="0.25">
      <c r="A92" s="312"/>
      <c r="B92" s="312"/>
      <c r="C92" s="312"/>
      <c r="D92" s="312"/>
      <c r="E92" s="296"/>
      <c r="F92" s="312"/>
      <c r="G92" s="312"/>
      <c r="H92" s="312"/>
      <c r="I92" s="312"/>
      <c r="J92" s="312"/>
    </row>
    <row r="93" spans="1:10" x14ac:dyDescent="0.25">
      <c r="A93" s="312"/>
      <c r="B93" s="312"/>
      <c r="C93" s="312"/>
      <c r="D93" s="312"/>
      <c r="E93" s="296"/>
      <c r="F93" s="312"/>
      <c r="G93" s="312"/>
      <c r="H93" s="312"/>
      <c r="I93" s="312"/>
      <c r="J93" s="312"/>
    </row>
    <row r="94" spans="1:10" x14ac:dyDescent="0.25">
      <c r="A94" s="312"/>
      <c r="B94" s="312"/>
      <c r="C94" s="312"/>
      <c r="D94" s="312"/>
      <c r="E94" s="296"/>
      <c r="F94" s="312"/>
      <c r="G94" s="312"/>
      <c r="H94" s="312"/>
      <c r="I94" s="312"/>
      <c r="J94" s="312"/>
    </row>
    <row r="95" spans="1:10" x14ac:dyDescent="0.25">
      <c r="A95" s="312"/>
      <c r="B95" s="312"/>
      <c r="C95" s="312"/>
      <c r="D95" s="312"/>
      <c r="E95" s="296"/>
      <c r="F95" s="312"/>
      <c r="G95" s="312"/>
      <c r="H95" s="312"/>
      <c r="I95" s="312"/>
      <c r="J95" s="312"/>
    </row>
    <row r="96" spans="1:10" x14ac:dyDescent="0.25">
      <c r="A96" s="312"/>
      <c r="B96" s="312"/>
      <c r="C96" s="312"/>
      <c r="D96" s="312"/>
      <c r="E96" s="296"/>
      <c r="F96" s="312"/>
      <c r="G96" s="312"/>
      <c r="H96" s="312"/>
      <c r="I96" s="312"/>
      <c r="J96" s="312"/>
    </row>
    <row r="97" spans="1:10" x14ac:dyDescent="0.25">
      <c r="A97" s="312"/>
      <c r="B97" s="312"/>
      <c r="C97" s="312"/>
      <c r="D97" s="312"/>
      <c r="E97" s="296"/>
      <c r="F97" s="312"/>
      <c r="G97" s="312"/>
      <c r="H97" s="312"/>
      <c r="I97" s="312"/>
      <c r="J97" s="312"/>
    </row>
    <row r="98" spans="1:10" x14ac:dyDescent="0.25">
      <c r="A98" s="312"/>
      <c r="B98" s="312"/>
      <c r="C98" s="312"/>
      <c r="D98" s="312"/>
      <c r="E98" s="296"/>
      <c r="F98" s="312"/>
      <c r="G98" s="312"/>
      <c r="H98" s="312"/>
      <c r="I98" s="312"/>
      <c r="J98" s="312"/>
    </row>
    <row r="99" spans="1:10" x14ac:dyDescent="0.25">
      <c r="A99" s="312"/>
      <c r="B99" s="312"/>
      <c r="C99" s="312"/>
      <c r="D99" s="312"/>
      <c r="E99" s="296"/>
      <c r="F99" s="312"/>
      <c r="G99" s="312"/>
      <c r="H99" s="312"/>
      <c r="I99" s="312"/>
      <c r="J99" s="312"/>
    </row>
    <row r="100" spans="1:10" x14ac:dyDescent="0.25">
      <c r="A100" s="312"/>
      <c r="B100" s="312"/>
      <c r="C100" s="312"/>
      <c r="D100" s="312"/>
      <c r="E100" s="296"/>
      <c r="F100" s="312"/>
      <c r="G100" s="312"/>
      <c r="H100" s="312"/>
      <c r="I100" s="312"/>
      <c r="J100" s="312"/>
    </row>
    <row r="101" spans="1:10" x14ac:dyDescent="0.25">
      <c r="A101" s="312"/>
      <c r="B101" s="312"/>
      <c r="C101" s="312"/>
      <c r="D101" s="312"/>
      <c r="E101" s="296"/>
      <c r="F101" s="312"/>
      <c r="G101" s="312"/>
      <c r="H101" s="312"/>
      <c r="I101" s="312"/>
      <c r="J101" s="312"/>
    </row>
    <row r="102" spans="1:10" x14ac:dyDescent="0.25">
      <c r="A102" s="312"/>
      <c r="B102" s="312"/>
      <c r="C102" s="312"/>
      <c r="D102" s="312"/>
      <c r="E102" s="296"/>
      <c r="F102" s="312"/>
      <c r="G102" s="312"/>
      <c r="H102" s="312"/>
      <c r="I102" s="312"/>
      <c r="J102" s="312"/>
    </row>
    <row r="103" spans="1:10" x14ac:dyDescent="0.25">
      <c r="A103" s="312"/>
      <c r="B103" s="312"/>
      <c r="C103" s="312"/>
      <c r="D103" s="312"/>
      <c r="E103" s="296"/>
      <c r="F103" s="312"/>
      <c r="G103" s="312"/>
      <c r="H103" s="312"/>
      <c r="I103" s="312"/>
      <c r="J103" s="312"/>
    </row>
    <row r="104" spans="1:10" x14ac:dyDescent="0.25">
      <c r="A104" s="312"/>
      <c r="B104" s="312"/>
      <c r="C104" s="312"/>
      <c r="D104" s="312"/>
      <c r="E104" s="296"/>
      <c r="F104" s="312"/>
      <c r="G104" s="312"/>
      <c r="H104" s="312"/>
      <c r="I104" s="312"/>
      <c r="J104" s="312"/>
    </row>
    <row r="105" spans="1:10" x14ac:dyDescent="0.25">
      <c r="A105" s="312"/>
      <c r="B105" s="312"/>
      <c r="C105" s="312"/>
      <c r="D105" s="312"/>
      <c r="E105" s="296"/>
      <c r="F105" s="312"/>
      <c r="G105" s="312"/>
      <c r="H105" s="312"/>
      <c r="I105" s="312"/>
      <c r="J105" s="312"/>
    </row>
    <row r="106" spans="1:10" x14ac:dyDescent="0.25">
      <c r="A106" s="312"/>
      <c r="B106" s="312"/>
      <c r="C106" s="312"/>
      <c r="D106" s="312"/>
      <c r="E106" s="296"/>
      <c r="F106" s="312"/>
      <c r="G106" s="312"/>
      <c r="H106" s="312"/>
      <c r="I106" s="312"/>
      <c r="J106" s="312"/>
    </row>
    <row r="107" spans="1:10" x14ac:dyDescent="0.25">
      <c r="A107" s="312"/>
      <c r="B107" s="312"/>
      <c r="C107" s="312"/>
      <c r="D107" s="312"/>
      <c r="E107" s="296"/>
      <c r="F107" s="312"/>
      <c r="G107" s="312"/>
      <c r="H107" s="312"/>
      <c r="I107" s="312"/>
      <c r="J107" s="312"/>
    </row>
    <row r="108" spans="1:10" x14ac:dyDescent="0.25">
      <c r="A108" s="312"/>
      <c r="B108" s="312"/>
      <c r="C108" s="312"/>
      <c r="D108" s="312"/>
      <c r="E108" s="296"/>
      <c r="F108" s="312"/>
      <c r="G108" s="312"/>
      <c r="H108" s="312"/>
      <c r="I108" s="312"/>
      <c r="J108" s="312"/>
    </row>
    <row r="109" spans="1:10" x14ac:dyDescent="0.25">
      <c r="A109" s="312"/>
      <c r="B109" s="312"/>
      <c r="C109" s="312"/>
      <c r="D109" s="312"/>
      <c r="E109" s="296"/>
      <c r="F109" s="312"/>
      <c r="G109" s="312"/>
      <c r="H109" s="312"/>
      <c r="I109" s="312"/>
      <c r="J109" s="312"/>
    </row>
    <row r="110" spans="1:10" x14ac:dyDescent="0.25">
      <c r="A110" s="312"/>
      <c r="B110" s="312"/>
      <c r="C110" s="312"/>
      <c r="D110" s="312"/>
      <c r="E110" s="296"/>
      <c r="F110" s="312"/>
      <c r="G110" s="312"/>
      <c r="H110" s="312"/>
      <c r="I110" s="312"/>
      <c r="J110" s="312"/>
    </row>
    <row r="111" spans="1:10" x14ac:dyDescent="0.25">
      <c r="A111" s="312"/>
      <c r="B111" s="312"/>
      <c r="C111" s="312"/>
      <c r="D111" s="312"/>
      <c r="E111" s="296"/>
      <c r="F111" s="312"/>
      <c r="G111" s="312"/>
      <c r="H111" s="312"/>
      <c r="I111" s="312"/>
      <c r="J111" s="312"/>
    </row>
    <row r="112" spans="1:10" x14ac:dyDescent="0.25">
      <c r="A112" s="312"/>
      <c r="B112" s="312"/>
      <c r="C112" s="312"/>
      <c r="D112" s="312"/>
      <c r="E112" s="296"/>
      <c r="F112" s="312"/>
      <c r="G112" s="312"/>
      <c r="H112" s="312"/>
      <c r="I112" s="312"/>
      <c r="J112" s="312"/>
    </row>
    <row r="113" spans="1:10" x14ac:dyDescent="0.25">
      <c r="A113" s="312"/>
      <c r="B113" s="312"/>
      <c r="C113" s="312"/>
      <c r="D113" s="312"/>
      <c r="E113" s="296"/>
      <c r="F113" s="312"/>
      <c r="G113" s="312"/>
      <c r="H113" s="312"/>
      <c r="I113" s="312"/>
      <c r="J113" s="312"/>
    </row>
    <row r="114" spans="1:10" x14ac:dyDescent="0.25">
      <c r="A114" s="312"/>
      <c r="B114" s="312"/>
      <c r="C114" s="312"/>
      <c r="D114" s="312"/>
      <c r="E114" s="296"/>
      <c r="F114" s="312"/>
      <c r="G114" s="312"/>
      <c r="H114" s="312"/>
      <c r="I114" s="312"/>
      <c r="J114" s="312"/>
    </row>
    <row r="115" spans="1:10" x14ac:dyDescent="0.25">
      <c r="A115" s="312"/>
      <c r="B115" s="312"/>
      <c r="C115" s="312"/>
      <c r="D115" s="312"/>
      <c r="E115" s="296"/>
      <c r="F115" s="312"/>
      <c r="G115" s="312"/>
      <c r="H115" s="312"/>
      <c r="I115" s="312"/>
      <c r="J115" s="312"/>
    </row>
    <row r="116" spans="1:10" x14ac:dyDescent="0.25">
      <c r="A116" s="312"/>
      <c r="B116" s="312"/>
      <c r="C116" s="312"/>
      <c r="D116" s="312"/>
      <c r="E116" s="296"/>
      <c r="F116" s="312"/>
      <c r="G116" s="312"/>
      <c r="H116" s="312"/>
      <c r="I116" s="312"/>
      <c r="J116" s="312"/>
    </row>
    <row r="117" spans="1:10" x14ac:dyDescent="0.25">
      <c r="A117" s="312"/>
      <c r="B117" s="312"/>
      <c r="C117" s="312"/>
      <c r="D117" s="312"/>
      <c r="E117" s="296"/>
      <c r="F117" s="312"/>
      <c r="G117" s="312"/>
      <c r="H117" s="312"/>
      <c r="I117" s="312"/>
      <c r="J117" s="312"/>
    </row>
    <row r="118" spans="1:10" x14ac:dyDescent="0.25">
      <c r="A118" s="312"/>
      <c r="B118" s="312"/>
      <c r="C118" s="312"/>
      <c r="D118" s="312"/>
      <c r="E118" s="296"/>
      <c r="F118" s="312"/>
      <c r="G118" s="312"/>
      <c r="H118" s="312"/>
      <c r="I118" s="312"/>
      <c r="J118" s="312"/>
    </row>
    <row r="119" spans="1:10" x14ac:dyDescent="0.25">
      <c r="A119" s="312"/>
      <c r="B119" s="312"/>
      <c r="C119" s="312"/>
      <c r="D119" s="312"/>
      <c r="E119" s="296"/>
      <c r="F119" s="312"/>
      <c r="G119" s="312"/>
      <c r="H119" s="312"/>
      <c r="I119" s="312"/>
      <c r="J119" s="312"/>
    </row>
    <row r="120" spans="1:10" x14ac:dyDescent="0.25">
      <c r="A120" s="312"/>
      <c r="B120" s="312"/>
      <c r="C120" s="312"/>
      <c r="D120" s="312"/>
      <c r="E120" s="296"/>
      <c r="F120" s="312"/>
      <c r="G120" s="312"/>
      <c r="H120" s="312"/>
      <c r="I120" s="312"/>
      <c r="J120" s="312"/>
    </row>
    <row r="121" spans="1:10" x14ac:dyDescent="0.25">
      <c r="A121" s="312"/>
      <c r="B121" s="312"/>
      <c r="C121" s="312"/>
      <c r="D121" s="312"/>
      <c r="E121" s="296"/>
      <c r="F121" s="312"/>
      <c r="G121" s="312"/>
      <c r="H121" s="312"/>
      <c r="I121" s="312"/>
      <c r="J121" s="312"/>
    </row>
    <row r="122" spans="1:10" x14ac:dyDescent="0.25">
      <c r="A122" s="312"/>
      <c r="B122" s="312"/>
      <c r="C122" s="312"/>
      <c r="D122" s="312"/>
      <c r="E122" s="296"/>
      <c r="F122" s="312"/>
      <c r="G122" s="312"/>
      <c r="H122" s="312"/>
      <c r="I122" s="312"/>
      <c r="J122" s="312"/>
    </row>
    <row r="123" spans="1:10" x14ac:dyDescent="0.25">
      <c r="A123" s="312"/>
      <c r="B123" s="312"/>
      <c r="C123" s="312"/>
      <c r="D123" s="312"/>
      <c r="E123" s="312"/>
      <c r="F123" s="312"/>
      <c r="G123" s="312"/>
      <c r="H123" s="312"/>
      <c r="I123" s="312"/>
      <c r="J123" s="312"/>
    </row>
    <row r="124" spans="1:10" x14ac:dyDescent="0.25">
      <c r="A124" s="312"/>
      <c r="B124" s="312"/>
      <c r="C124" s="312"/>
      <c r="D124" s="312"/>
      <c r="E124" s="312"/>
      <c r="F124" s="312"/>
      <c r="G124" s="312"/>
      <c r="H124" s="312"/>
      <c r="I124" s="312"/>
      <c r="J124" s="312"/>
    </row>
    <row r="125" spans="1:10" x14ac:dyDescent="0.25">
      <c r="A125" s="312"/>
      <c r="B125" s="312"/>
      <c r="C125" s="312"/>
      <c r="D125" s="312"/>
      <c r="E125" s="312"/>
      <c r="F125" s="312"/>
      <c r="G125" s="312"/>
      <c r="H125" s="312"/>
      <c r="I125" s="312"/>
      <c r="J125" s="312"/>
    </row>
    <row r="126" spans="1:10" x14ac:dyDescent="0.25">
      <c r="A126" s="312"/>
      <c r="B126" s="312"/>
      <c r="C126" s="312"/>
      <c r="D126" s="312"/>
      <c r="E126" s="312"/>
      <c r="F126" s="312"/>
      <c r="G126" s="312"/>
      <c r="H126" s="312"/>
      <c r="I126" s="312"/>
      <c r="J126" s="312"/>
    </row>
    <row r="127" spans="1:10" x14ac:dyDescent="0.25">
      <c r="A127" s="312"/>
      <c r="B127" s="312"/>
      <c r="C127" s="312"/>
      <c r="D127" s="312"/>
      <c r="E127" s="312"/>
      <c r="F127" s="312"/>
      <c r="G127" s="312"/>
      <c r="H127" s="312"/>
      <c r="I127" s="312"/>
      <c r="J127" s="312"/>
    </row>
    <row r="128" spans="1:10" x14ac:dyDescent="0.25">
      <c r="A128" s="312"/>
      <c r="B128" s="312"/>
      <c r="C128" s="312"/>
      <c r="D128" s="312"/>
      <c r="E128" s="312"/>
      <c r="F128" s="312"/>
      <c r="G128" s="312"/>
      <c r="H128" s="312"/>
      <c r="I128" s="312"/>
      <c r="J128" s="312"/>
    </row>
    <row r="129" spans="1:10" x14ac:dyDescent="0.25">
      <c r="A129" s="312"/>
      <c r="B129" s="312"/>
      <c r="C129" s="312"/>
      <c r="D129" s="312"/>
      <c r="E129" s="312"/>
      <c r="F129" s="312"/>
      <c r="G129" s="312"/>
      <c r="H129" s="312"/>
      <c r="I129" s="312"/>
      <c r="J129" s="312"/>
    </row>
    <row r="130" spans="1:10" x14ac:dyDescent="0.25">
      <c r="A130" s="312"/>
      <c r="B130" s="312"/>
      <c r="C130" s="312"/>
      <c r="D130" s="312"/>
      <c r="E130" s="312"/>
      <c r="F130" s="312"/>
      <c r="G130" s="312"/>
      <c r="H130" s="312"/>
      <c r="I130" s="312"/>
      <c r="J130" s="312"/>
    </row>
    <row r="131" spans="1:10" x14ac:dyDescent="0.25">
      <c r="A131" s="312"/>
      <c r="B131" s="312"/>
      <c r="C131" s="312"/>
      <c r="D131" s="312"/>
      <c r="E131" s="312"/>
      <c r="F131" s="312"/>
      <c r="G131" s="312"/>
      <c r="H131" s="312"/>
      <c r="I131" s="312"/>
      <c r="J131" s="312"/>
    </row>
    <row r="132" spans="1:10" x14ac:dyDescent="0.25">
      <c r="A132" s="312"/>
      <c r="B132" s="312"/>
      <c r="C132" s="312"/>
      <c r="D132" s="312"/>
      <c r="E132" s="312"/>
      <c r="F132" s="312"/>
      <c r="G132" s="312"/>
      <c r="H132" s="312"/>
      <c r="I132" s="312"/>
      <c r="J132" s="312"/>
    </row>
    <row r="133" spans="1:10" x14ac:dyDescent="0.25">
      <c r="A133" s="312"/>
      <c r="B133" s="312"/>
      <c r="C133" s="312"/>
      <c r="D133" s="312"/>
      <c r="E133" s="312"/>
      <c r="F133" s="312"/>
      <c r="G133" s="312"/>
      <c r="H133" s="312"/>
      <c r="I133" s="312"/>
      <c r="J133" s="312"/>
    </row>
    <row r="134" spans="1:10" x14ac:dyDescent="0.25">
      <c r="A134" s="312"/>
      <c r="B134" s="312"/>
      <c r="C134" s="312"/>
      <c r="D134" s="312"/>
      <c r="E134" s="312"/>
      <c r="F134" s="312"/>
      <c r="G134" s="312"/>
      <c r="H134" s="312"/>
      <c r="I134" s="312"/>
      <c r="J134" s="312"/>
    </row>
    <row r="135" spans="1:10" x14ac:dyDescent="0.25">
      <c r="A135" s="312"/>
      <c r="B135" s="312"/>
      <c r="C135" s="312"/>
      <c r="D135" s="312"/>
      <c r="E135" s="312"/>
      <c r="F135" s="312"/>
      <c r="G135" s="312"/>
      <c r="H135" s="312"/>
      <c r="I135" s="312"/>
      <c r="J135" s="312"/>
    </row>
    <row r="136" spans="1:10" x14ac:dyDescent="0.25">
      <c r="A136" s="312"/>
      <c r="B136" s="312"/>
      <c r="C136" s="312"/>
      <c r="D136" s="312"/>
      <c r="E136" s="312"/>
      <c r="F136" s="312"/>
      <c r="G136" s="312"/>
      <c r="H136" s="312"/>
      <c r="I136" s="312"/>
      <c r="J136" s="312"/>
    </row>
    <row r="137" spans="1:10" x14ac:dyDescent="0.25">
      <c r="A137" s="312"/>
      <c r="B137" s="312"/>
      <c r="C137" s="312"/>
      <c r="D137" s="312"/>
      <c r="E137" s="312"/>
      <c r="F137" s="312"/>
      <c r="G137" s="312"/>
      <c r="H137" s="312"/>
      <c r="I137" s="312"/>
      <c r="J137" s="312"/>
    </row>
    <row r="138" spans="1:10" x14ac:dyDescent="0.25">
      <c r="A138" s="312"/>
      <c r="B138" s="312"/>
      <c r="C138" s="312"/>
      <c r="D138" s="312"/>
      <c r="E138" s="312"/>
      <c r="F138" s="312"/>
      <c r="G138" s="312"/>
      <c r="H138" s="312"/>
      <c r="I138" s="312"/>
      <c r="J138" s="312"/>
    </row>
    <row r="139" spans="1:10" x14ac:dyDescent="0.25">
      <c r="A139" s="312"/>
      <c r="B139" s="312"/>
      <c r="C139" s="312"/>
      <c r="D139" s="312"/>
      <c r="E139" s="312"/>
      <c r="F139" s="312"/>
      <c r="G139" s="312"/>
      <c r="H139" s="312"/>
      <c r="I139" s="312"/>
      <c r="J139" s="312"/>
    </row>
    <row r="140" spans="1:10" x14ac:dyDescent="0.25">
      <c r="A140" s="312"/>
      <c r="B140" s="312"/>
      <c r="C140" s="312"/>
      <c r="D140" s="312"/>
      <c r="E140" s="312"/>
      <c r="F140" s="312"/>
      <c r="G140" s="312"/>
      <c r="H140" s="312"/>
      <c r="I140" s="312"/>
      <c r="J140" s="312"/>
    </row>
    <row r="141" spans="1:10" x14ac:dyDescent="0.25">
      <c r="A141" s="312"/>
      <c r="B141" s="312"/>
      <c r="C141" s="312"/>
      <c r="D141" s="312"/>
      <c r="E141" s="312"/>
      <c r="F141" s="312"/>
      <c r="G141" s="312"/>
      <c r="H141" s="312"/>
      <c r="I141" s="312"/>
      <c r="J141" s="312"/>
    </row>
    <row r="142" spans="1:10" x14ac:dyDescent="0.25">
      <c r="A142" s="312"/>
      <c r="B142" s="312"/>
      <c r="C142" s="312"/>
      <c r="D142" s="312"/>
      <c r="E142" s="312"/>
      <c r="F142" s="312"/>
      <c r="G142" s="312"/>
      <c r="H142" s="312"/>
      <c r="I142" s="312"/>
      <c r="J142" s="312"/>
    </row>
    <row r="143" spans="1:10" x14ac:dyDescent="0.25">
      <c r="A143" s="312"/>
      <c r="B143" s="312"/>
      <c r="C143" s="312"/>
      <c r="D143" s="312"/>
      <c r="E143" s="312"/>
      <c r="F143" s="312"/>
      <c r="G143" s="312"/>
      <c r="H143" s="312"/>
      <c r="I143" s="312"/>
      <c r="J143" s="312"/>
    </row>
    <row r="144" spans="1:10" x14ac:dyDescent="0.25">
      <c r="A144" s="312"/>
      <c r="B144" s="312"/>
      <c r="C144" s="312"/>
      <c r="D144" s="312"/>
      <c r="E144" s="312"/>
      <c r="F144" s="312"/>
      <c r="G144" s="312"/>
      <c r="H144" s="312"/>
      <c r="I144" s="312"/>
      <c r="J144" s="312"/>
    </row>
    <row r="145" spans="3:4" s="296" customFormat="1" x14ac:dyDescent="0.25"/>
    <row r="146" spans="3:4" s="296" customFormat="1" x14ac:dyDescent="0.25">
      <c r="C146" s="313"/>
      <c r="D146" s="313"/>
    </row>
    <row r="147" spans="3:4" s="296" customFormat="1" x14ac:dyDescent="0.25">
      <c r="C147" s="313"/>
      <c r="D147" s="313"/>
    </row>
    <row r="148" spans="3:4" s="296" customFormat="1" x14ac:dyDescent="0.25">
      <c r="C148" s="313"/>
      <c r="D148" s="313"/>
    </row>
    <row r="149" spans="3:4" s="296" customFormat="1" x14ac:dyDescent="0.25">
      <c r="C149" s="313"/>
      <c r="D149" s="313"/>
    </row>
    <row r="150" spans="3:4" s="296" customFormat="1" x14ac:dyDescent="0.25">
      <c r="C150" s="313"/>
      <c r="D150" s="313"/>
    </row>
    <row r="151" spans="3:4" s="296" customFormat="1" x14ac:dyDescent="0.25">
      <c r="C151" s="313"/>
      <c r="D151" s="313"/>
    </row>
    <row r="152" spans="3:4" s="296" customFormat="1" x14ac:dyDescent="0.25">
      <c r="C152" s="313"/>
      <c r="D152" s="313"/>
    </row>
    <row r="153" spans="3:4" s="296" customFormat="1" x14ac:dyDescent="0.25">
      <c r="C153" s="313"/>
      <c r="D153" s="313"/>
    </row>
    <row r="154" spans="3:4" s="296" customFormat="1" x14ac:dyDescent="0.25">
      <c r="C154" s="313"/>
      <c r="D154" s="313"/>
    </row>
    <row r="155" spans="3:4" s="296" customFormat="1" x14ac:dyDescent="0.25">
      <c r="C155" s="313"/>
      <c r="D155" s="313"/>
    </row>
    <row r="156" spans="3:4" s="296" customFormat="1" x14ac:dyDescent="0.25">
      <c r="C156" s="313"/>
      <c r="D156" s="313"/>
    </row>
    <row r="157" spans="3:4" s="296" customFormat="1" x14ac:dyDescent="0.25">
      <c r="C157" s="313"/>
      <c r="D157" s="313"/>
    </row>
    <row r="158" spans="3:4" s="296" customFormat="1" x14ac:dyDescent="0.25">
      <c r="C158" s="313"/>
      <c r="D158" s="313"/>
    </row>
    <row r="159" spans="3:4" s="296" customFormat="1" x14ac:dyDescent="0.25">
      <c r="C159" s="313"/>
      <c r="D159" s="313"/>
    </row>
    <row r="160" spans="3:4" s="296" customFormat="1" x14ac:dyDescent="0.25">
      <c r="C160" s="313"/>
      <c r="D160" s="313"/>
    </row>
    <row r="161" spans="3:4" s="296" customFormat="1" x14ac:dyDescent="0.25">
      <c r="C161" s="313"/>
      <c r="D161" s="313"/>
    </row>
    <row r="162" spans="3:4" s="296" customFormat="1" x14ac:dyDescent="0.25">
      <c r="C162" s="313"/>
      <c r="D162" s="313"/>
    </row>
    <row r="163" spans="3:4" s="296" customFormat="1" x14ac:dyDescent="0.25">
      <c r="C163" s="313"/>
      <c r="D163" s="313"/>
    </row>
    <row r="164" spans="3:4" s="296" customFormat="1" x14ac:dyDescent="0.25">
      <c r="C164" s="313"/>
      <c r="D164" s="313"/>
    </row>
    <row r="165" spans="3:4" s="296" customFormat="1" x14ac:dyDescent="0.25">
      <c r="C165" s="313"/>
      <c r="D165" s="313"/>
    </row>
    <row r="166" spans="3:4" s="296" customFormat="1" x14ac:dyDescent="0.25">
      <c r="C166" s="313"/>
      <c r="D166" s="313"/>
    </row>
    <row r="167" spans="3:4" s="296" customFormat="1" x14ac:dyDescent="0.25">
      <c r="C167" s="313"/>
      <c r="D167" s="313"/>
    </row>
    <row r="168" spans="3:4" s="296" customFormat="1" x14ac:dyDescent="0.25">
      <c r="C168" s="313"/>
      <c r="D168" s="313"/>
    </row>
    <row r="169" spans="3:4" s="296" customFormat="1" x14ac:dyDescent="0.25">
      <c r="C169" s="313"/>
      <c r="D169" s="313"/>
    </row>
    <row r="170" spans="3:4" s="296" customFormat="1" x14ac:dyDescent="0.25">
      <c r="C170" s="313"/>
      <c r="D170" s="313"/>
    </row>
    <row r="171" spans="3:4" s="296" customFormat="1" x14ac:dyDescent="0.25">
      <c r="C171" s="313"/>
      <c r="D171" s="313"/>
    </row>
    <row r="172" spans="3:4" s="296" customFormat="1" x14ac:dyDescent="0.25">
      <c r="C172" s="313"/>
      <c r="D172" s="313"/>
    </row>
    <row r="173" spans="3:4" s="296" customFormat="1" x14ac:dyDescent="0.25">
      <c r="C173" s="313"/>
      <c r="D173" s="313"/>
    </row>
    <row r="174" spans="3:4" s="296" customFormat="1" x14ac:dyDescent="0.25">
      <c r="C174" s="313"/>
      <c r="D174" s="313"/>
    </row>
    <row r="175" spans="3:4" s="296" customFormat="1" x14ac:dyDescent="0.25">
      <c r="C175" s="313"/>
      <c r="D175" s="313"/>
    </row>
    <row r="176" spans="3:4" s="296" customFormat="1" x14ac:dyDescent="0.25">
      <c r="C176" s="313"/>
      <c r="D176" s="313"/>
    </row>
    <row r="177" spans="3:4" s="296" customFormat="1" x14ac:dyDescent="0.25">
      <c r="C177" s="313"/>
      <c r="D177" s="313"/>
    </row>
    <row r="178" spans="3:4" s="296" customFormat="1" x14ac:dyDescent="0.25">
      <c r="C178" s="313"/>
      <c r="D178" s="313"/>
    </row>
    <row r="179" spans="3:4" s="296" customFormat="1" x14ac:dyDescent="0.25">
      <c r="C179" s="313"/>
      <c r="D179" s="313"/>
    </row>
    <row r="180" spans="3:4" s="296" customFormat="1" x14ac:dyDescent="0.25">
      <c r="C180" s="313"/>
      <c r="D180" s="313"/>
    </row>
    <row r="181" spans="3:4" s="296" customFormat="1" x14ac:dyDescent="0.25">
      <c r="C181" s="313"/>
      <c r="D181" s="313"/>
    </row>
    <row r="182" spans="3:4" s="296" customFormat="1" x14ac:dyDescent="0.25">
      <c r="C182" s="313"/>
      <c r="D182" s="313"/>
    </row>
    <row r="183" spans="3:4" s="296" customFormat="1" x14ac:dyDescent="0.25">
      <c r="C183" s="313"/>
      <c r="D183" s="313"/>
    </row>
    <row r="184" spans="3:4" s="296" customFormat="1" x14ac:dyDescent="0.25">
      <c r="C184" s="313"/>
      <c r="D184" s="313"/>
    </row>
    <row r="185" spans="3:4" s="296" customFormat="1" x14ac:dyDescent="0.25">
      <c r="C185" s="313"/>
      <c r="D185" s="313"/>
    </row>
    <row r="186" spans="3:4" s="296" customFormat="1" x14ac:dyDescent="0.25">
      <c r="C186" s="313"/>
      <c r="D186" s="313"/>
    </row>
    <row r="187" spans="3:4" s="296" customFormat="1" x14ac:dyDescent="0.25">
      <c r="C187" s="313"/>
      <c r="D187" s="313"/>
    </row>
    <row r="188" spans="3:4" s="296" customFormat="1" x14ac:dyDescent="0.25">
      <c r="C188" s="313"/>
      <c r="D188" s="313"/>
    </row>
    <row r="189" spans="3:4" s="296" customFormat="1" x14ac:dyDescent="0.25">
      <c r="C189" s="313"/>
      <c r="D189" s="313"/>
    </row>
    <row r="190" spans="3:4" s="296" customFormat="1" x14ac:dyDescent="0.25">
      <c r="C190" s="313"/>
      <c r="D190" s="313"/>
    </row>
    <row r="191" spans="3:4" s="296" customFormat="1" x14ac:dyDescent="0.25">
      <c r="C191" s="313"/>
      <c r="D191" s="313"/>
    </row>
    <row r="192" spans="3:4" s="296" customFormat="1" x14ac:dyDescent="0.25">
      <c r="C192" s="313"/>
      <c r="D192" s="313"/>
    </row>
    <row r="193" spans="3:4" s="296" customFormat="1" x14ac:dyDescent="0.25">
      <c r="C193" s="313"/>
      <c r="D193" s="313"/>
    </row>
    <row r="194" spans="3:4" s="296" customFormat="1" x14ac:dyDescent="0.25">
      <c r="C194" s="313"/>
      <c r="D194" s="313"/>
    </row>
    <row r="195" spans="3:4" s="296" customFormat="1" x14ac:dyDescent="0.25">
      <c r="C195" s="313"/>
      <c r="D195" s="313"/>
    </row>
    <row r="196" spans="3:4" s="296" customFormat="1" x14ac:dyDescent="0.25">
      <c r="C196" s="313"/>
      <c r="D196" s="313"/>
    </row>
    <row r="197" spans="3:4" s="296" customFormat="1" x14ac:dyDescent="0.25">
      <c r="C197" s="313"/>
      <c r="D197" s="313"/>
    </row>
    <row r="198" spans="3:4" s="296" customFormat="1" x14ac:dyDescent="0.25">
      <c r="C198" s="313"/>
      <c r="D198" s="313"/>
    </row>
    <row r="199" spans="3:4" s="296" customFormat="1" x14ac:dyDescent="0.25">
      <c r="C199" s="313"/>
      <c r="D199" s="313"/>
    </row>
    <row r="200" spans="3:4" s="296" customFormat="1" x14ac:dyDescent="0.25">
      <c r="C200" s="313"/>
      <c r="D200" s="313"/>
    </row>
    <row r="201" spans="3:4" s="296" customFormat="1" x14ac:dyDescent="0.25">
      <c r="C201" s="313"/>
      <c r="D201" s="313"/>
    </row>
    <row r="202" spans="3:4" s="296" customFormat="1" x14ac:dyDescent="0.25">
      <c r="C202" s="313"/>
      <c r="D202" s="313"/>
    </row>
    <row r="203" spans="3:4" s="296" customFormat="1" x14ac:dyDescent="0.25">
      <c r="C203" s="313"/>
      <c r="D203" s="313"/>
    </row>
    <row r="204" spans="3:4" s="296" customFormat="1" x14ac:dyDescent="0.25">
      <c r="C204" s="313"/>
      <c r="D204" s="313"/>
    </row>
    <row r="205" spans="3:4" s="296" customFormat="1" x14ac:dyDescent="0.25">
      <c r="C205" s="313"/>
      <c r="D205" s="313"/>
    </row>
    <row r="206" spans="3:4" s="296" customFormat="1" x14ac:dyDescent="0.25">
      <c r="C206" s="313"/>
      <c r="D206" s="313"/>
    </row>
    <row r="207" spans="3:4" s="296" customFormat="1" x14ac:dyDescent="0.25">
      <c r="C207" s="313"/>
      <c r="D207" s="313"/>
    </row>
    <row r="208" spans="3:4" s="296" customFormat="1" x14ac:dyDescent="0.25">
      <c r="C208" s="313"/>
      <c r="D208" s="313"/>
    </row>
    <row r="209" spans="3:4" s="296" customFormat="1" x14ac:dyDescent="0.25">
      <c r="C209" s="313"/>
      <c r="D209" s="313"/>
    </row>
    <row r="210" spans="3:4" s="296" customFormat="1" x14ac:dyDescent="0.25">
      <c r="C210" s="313"/>
      <c r="D210" s="313"/>
    </row>
    <row r="211" spans="3:4" s="296" customFormat="1" x14ac:dyDescent="0.25">
      <c r="C211" s="313"/>
      <c r="D211" s="313"/>
    </row>
    <row r="212" spans="3:4" s="296" customFormat="1" x14ac:dyDescent="0.25">
      <c r="C212" s="313"/>
      <c r="D212" s="313"/>
    </row>
    <row r="213" spans="3:4" s="296" customFormat="1" x14ac:dyDescent="0.25">
      <c r="C213" s="313"/>
      <c r="D213" s="313"/>
    </row>
    <row r="214" spans="3:4" s="296" customFormat="1" x14ac:dyDescent="0.25">
      <c r="C214" s="313"/>
      <c r="D214" s="313"/>
    </row>
    <row r="215" spans="3:4" s="296" customFormat="1" x14ac:dyDescent="0.25">
      <c r="C215" s="313"/>
      <c r="D215" s="313"/>
    </row>
    <row r="216" spans="3:4" s="296" customFormat="1" x14ac:dyDescent="0.25">
      <c r="C216" s="313"/>
      <c r="D216" s="313"/>
    </row>
    <row r="217" spans="3:4" s="296" customFormat="1" x14ac:dyDescent="0.25">
      <c r="C217" s="313"/>
      <c r="D217" s="313"/>
    </row>
    <row r="218" spans="3:4" s="296" customFormat="1" x14ac:dyDescent="0.25">
      <c r="C218" s="313"/>
      <c r="D218" s="313"/>
    </row>
    <row r="219" spans="3:4" s="296" customFormat="1" x14ac:dyDescent="0.25">
      <c r="C219" s="313"/>
      <c r="D219" s="313"/>
    </row>
    <row r="220" spans="3:4" s="296" customFormat="1" x14ac:dyDescent="0.25">
      <c r="C220" s="313"/>
      <c r="D220" s="313"/>
    </row>
    <row r="221" spans="3:4" s="296" customFormat="1" x14ac:dyDescent="0.25">
      <c r="C221" s="313"/>
      <c r="D221" s="313"/>
    </row>
    <row r="222" spans="3:4" s="296" customFormat="1" x14ac:dyDescent="0.25">
      <c r="C222" s="313"/>
      <c r="D222" s="313"/>
    </row>
    <row r="223" spans="3:4" s="296" customFormat="1" x14ac:dyDescent="0.25">
      <c r="C223" s="313"/>
      <c r="D223" s="313"/>
    </row>
    <row r="224" spans="3:4" s="296" customFormat="1" x14ac:dyDescent="0.25">
      <c r="C224" s="313"/>
      <c r="D224" s="313"/>
    </row>
    <row r="225" spans="3:4" s="296" customFormat="1" x14ac:dyDescent="0.25">
      <c r="C225" s="313"/>
      <c r="D225" s="313"/>
    </row>
    <row r="226" spans="3:4" s="296" customFormat="1" x14ac:dyDescent="0.25">
      <c r="C226" s="313"/>
      <c r="D226" s="313"/>
    </row>
    <row r="227" spans="3:4" s="296" customFormat="1" x14ac:dyDescent="0.25">
      <c r="C227" s="313"/>
      <c r="D227" s="313"/>
    </row>
    <row r="228" spans="3:4" s="296" customFormat="1" x14ac:dyDescent="0.25">
      <c r="C228" s="313"/>
      <c r="D228" s="313"/>
    </row>
    <row r="229" spans="3:4" s="296" customFormat="1" x14ac:dyDescent="0.25">
      <c r="C229" s="313"/>
      <c r="D229" s="313"/>
    </row>
    <row r="230" spans="3:4" s="296" customFormat="1" x14ac:dyDescent="0.25">
      <c r="C230" s="313"/>
      <c r="D230" s="313"/>
    </row>
    <row r="231" spans="3:4" s="296" customFormat="1" x14ac:dyDescent="0.25">
      <c r="C231" s="313"/>
      <c r="D231" s="313"/>
    </row>
    <row r="232" spans="3:4" s="296" customFormat="1" x14ac:dyDescent="0.25">
      <c r="C232" s="313"/>
      <c r="D232" s="313"/>
    </row>
    <row r="233" spans="3:4" s="296" customFormat="1" x14ac:dyDescent="0.25">
      <c r="C233" s="313"/>
      <c r="D233" s="313"/>
    </row>
    <row r="234" spans="3:4" s="296" customFormat="1" x14ac:dyDescent="0.25">
      <c r="C234" s="313"/>
      <c r="D234" s="313"/>
    </row>
    <row r="235" spans="3:4" s="296" customFormat="1" x14ac:dyDescent="0.25">
      <c r="C235" s="313"/>
      <c r="D235" s="313"/>
    </row>
    <row r="236" spans="3:4" s="296" customFormat="1" x14ac:dyDescent="0.25">
      <c r="C236" s="313"/>
      <c r="D236" s="313"/>
    </row>
    <row r="237" spans="3:4" s="296" customFormat="1" x14ac:dyDescent="0.25">
      <c r="C237" s="313"/>
      <c r="D237" s="313"/>
    </row>
    <row r="238" spans="3:4" s="296" customFormat="1" x14ac:dyDescent="0.25">
      <c r="C238" s="313"/>
      <c r="D238" s="313"/>
    </row>
    <row r="239" spans="3:4" s="296" customFormat="1" x14ac:dyDescent="0.25">
      <c r="C239" s="313"/>
      <c r="D239" s="313"/>
    </row>
    <row r="240" spans="3:4" s="296" customFormat="1" x14ac:dyDescent="0.25">
      <c r="C240" s="313"/>
      <c r="D240" s="313"/>
    </row>
    <row r="241" spans="3:4" s="296" customFormat="1" x14ac:dyDescent="0.25">
      <c r="C241" s="313"/>
      <c r="D241" s="313"/>
    </row>
    <row r="242" spans="3:4" s="296" customFormat="1" x14ac:dyDescent="0.25">
      <c r="C242" s="313"/>
      <c r="D242" s="313"/>
    </row>
    <row r="243" spans="3:4" s="296" customFormat="1" x14ac:dyDescent="0.25">
      <c r="C243" s="313"/>
      <c r="D243" s="313"/>
    </row>
    <row r="244" spans="3:4" s="296" customFormat="1" x14ac:dyDescent="0.25">
      <c r="C244" s="313"/>
      <c r="D244" s="313"/>
    </row>
    <row r="245" spans="3:4" s="296" customFormat="1" x14ac:dyDescent="0.25">
      <c r="C245" s="313"/>
      <c r="D245" s="313"/>
    </row>
    <row r="246" spans="3:4" s="296" customFormat="1" x14ac:dyDescent="0.25">
      <c r="C246" s="313"/>
      <c r="D246" s="313"/>
    </row>
    <row r="247" spans="3:4" s="296" customFormat="1" x14ac:dyDescent="0.25">
      <c r="C247" s="313"/>
      <c r="D247" s="313"/>
    </row>
    <row r="248" spans="3:4" s="296" customFormat="1" x14ac:dyDescent="0.25">
      <c r="C248" s="313"/>
      <c r="D248" s="313"/>
    </row>
    <row r="249" spans="3:4" s="296" customFormat="1" x14ac:dyDescent="0.25">
      <c r="C249" s="313"/>
      <c r="D249" s="313"/>
    </row>
    <row r="250" spans="3:4" s="296" customFormat="1" x14ac:dyDescent="0.25">
      <c r="C250" s="313"/>
      <c r="D250" s="313"/>
    </row>
    <row r="251" spans="3:4" s="296" customFormat="1" x14ac:dyDescent="0.25">
      <c r="C251" s="313"/>
      <c r="D251" s="313"/>
    </row>
    <row r="252" spans="3:4" s="296" customFormat="1" x14ac:dyDescent="0.25">
      <c r="C252" s="313"/>
      <c r="D252" s="313"/>
    </row>
    <row r="253" spans="3:4" s="296" customFormat="1" x14ac:dyDescent="0.25">
      <c r="C253" s="313"/>
      <c r="D253" s="313"/>
    </row>
    <row r="254" spans="3:4" s="296" customFormat="1" x14ac:dyDescent="0.25">
      <c r="C254" s="313"/>
      <c r="D254" s="313"/>
    </row>
    <row r="255" spans="3:4" s="296" customFormat="1" x14ac:dyDescent="0.25">
      <c r="C255" s="313"/>
      <c r="D255" s="313"/>
    </row>
    <row r="256" spans="3:4" s="296" customFormat="1" x14ac:dyDescent="0.25">
      <c r="C256" s="313"/>
      <c r="D256" s="313"/>
    </row>
    <row r="257" spans="3:4" s="296" customFormat="1" x14ac:dyDescent="0.25">
      <c r="C257" s="313"/>
      <c r="D257" s="313"/>
    </row>
    <row r="258" spans="3:4" s="296" customFormat="1" x14ac:dyDescent="0.25">
      <c r="C258" s="313"/>
      <c r="D258" s="313"/>
    </row>
    <row r="259" spans="3:4" s="296" customFormat="1" x14ac:dyDescent="0.25">
      <c r="C259" s="313"/>
      <c r="D259" s="313"/>
    </row>
    <row r="260" spans="3:4" s="296" customFormat="1" x14ac:dyDescent="0.25">
      <c r="C260" s="313"/>
      <c r="D260" s="313"/>
    </row>
    <row r="261" spans="3:4" s="296" customFormat="1" x14ac:dyDescent="0.25">
      <c r="C261" s="313"/>
      <c r="D261" s="313"/>
    </row>
    <row r="262" spans="3:4" s="296" customFormat="1" x14ac:dyDescent="0.25">
      <c r="C262" s="313"/>
      <c r="D262" s="313"/>
    </row>
    <row r="263" spans="3:4" s="296" customFormat="1" x14ac:dyDescent="0.25">
      <c r="C263" s="313"/>
      <c r="D263" s="313"/>
    </row>
    <row r="264" spans="3:4" s="296" customFormat="1" x14ac:dyDescent="0.25">
      <c r="C264" s="313"/>
      <c r="D264" s="313"/>
    </row>
    <row r="265" spans="3:4" s="296" customFormat="1" x14ac:dyDescent="0.25">
      <c r="C265" s="313"/>
      <c r="D265" s="313"/>
    </row>
    <row r="266" spans="3:4" s="296" customFormat="1" x14ac:dyDescent="0.25">
      <c r="C266" s="313"/>
      <c r="D266" s="313"/>
    </row>
    <row r="267" spans="3:4" s="296" customFormat="1" x14ac:dyDescent="0.25">
      <c r="C267" s="313"/>
      <c r="D267" s="313"/>
    </row>
    <row r="268" spans="3:4" s="296" customFormat="1" x14ac:dyDescent="0.25">
      <c r="C268" s="313"/>
      <c r="D268" s="313"/>
    </row>
    <row r="269" spans="3:4" s="296" customFormat="1" x14ac:dyDescent="0.25">
      <c r="C269" s="313"/>
      <c r="D269" s="313"/>
    </row>
    <row r="270" spans="3:4" s="296" customFormat="1" x14ac:dyDescent="0.25">
      <c r="C270" s="313"/>
      <c r="D270" s="313"/>
    </row>
    <row r="271" spans="3:4" s="296" customFormat="1" x14ac:dyDescent="0.25">
      <c r="C271" s="313"/>
      <c r="D271" s="313"/>
    </row>
    <row r="272" spans="3:4" s="296" customFormat="1" x14ac:dyDescent="0.25">
      <c r="C272" s="313"/>
      <c r="D272" s="313"/>
    </row>
    <row r="273" spans="3:4" s="296" customFormat="1" x14ac:dyDescent="0.25">
      <c r="C273" s="313"/>
      <c r="D273" s="313"/>
    </row>
    <row r="274" spans="3:4" s="296" customFormat="1" x14ac:dyDescent="0.25">
      <c r="C274" s="313"/>
      <c r="D274" s="313"/>
    </row>
    <row r="275" spans="3:4" s="296" customFormat="1" x14ac:dyDescent="0.25">
      <c r="C275" s="313"/>
      <c r="D275" s="313"/>
    </row>
    <row r="276" spans="3:4" s="296" customFormat="1" x14ac:dyDescent="0.25">
      <c r="C276" s="313"/>
      <c r="D276" s="313"/>
    </row>
    <row r="277" spans="3:4" s="296" customFormat="1" x14ac:dyDescent="0.25">
      <c r="C277" s="313"/>
      <c r="D277" s="313"/>
    </row>
    <row r="278" spans="3:4" s="296" customFormat="1" x14ac:dyDescent="0.25">
      <c r="C278" s="313"/>
      <c r="D278" s="313"/>
    </row>
    <row r="279" spans="3:4" s="296" customFormat="1" x14ac:dyDescent="0.25">
      <c r="C279" s="313"/>
      <c r="D279" s="313"/>
    </row>
    <row r="280" spans="3:4" s="296" customFormat="1" x14ac:dyDescent="0.25">
      <c r="C280" s="313"/>
      <c r="D280" s="313"/>
    </row>
    <row r="281" spans="3:4" s="296" customFormat="1" x14ac:dyDescent="0.25">
      <c r="C281" s="313"/>
      <c r="D281" s="313"/>
    </row>
    <row r="282" spans="3:4" s="296" customFormat="1" x14ac:dyDescent="0.25">
      <c r="C282" s="313"/>
      <c r="D282" s="313"/>
    </row>
    <row r="283" spans="3:4" s="296" customFormat="1" x14ac:dyDescent="0.25">
      <c r="C283" s="313"/>
      <c r="D283" s="313"/>
    </row>
    <row r="284" spans="3:4" s="296" customFormat="1" x14ac:dyDescent="0.25">
      <c r="C284" s="313"/>
      <c r="D284" s="313"/>
    </row>
    <row r="285" spans="3:4" s="296" customFormat="1" x14ac:dyDescent="0.25">
      <c r="C285" s="313"/>
      <c r="D285" s="313"/>
    </row>
    <row r="286" spans="3:4" s="296" customFormat="1" x14ac:dyDescent="0.25">
      <c r="C286" s="313"/>
      <c r="D286" s="313"/>
    </row>
    <row r="287" spans="3:4" s="296" customFormat="1" x14ac:dyDescent="0.25">
      <c r="C287" s="313"/>
      <c r="D287" s="313"/>
    </row>
    <row r="288" spans="3:4" s="296" customFormat="1" x14ac:dyDescent="0.25">
      <c r="C288" s="313"/>
      <c r="D288" s="313"/>
    </row>
    <row r="289" spans="3:4" s="296" customFormat="1" x14ac:dyDescent="0.25">
      <c r="C289" s="313"/>
      <c r="D289" s="313"/>
    </row>
    <row r="290" spans="3:4" s="296" customFormat="1" x14ac:dyDescent="0.25">
      <c r="C290" s="313"/>
      <c r="D290" s="313"/>
    </row>
    <row r="291" spans="3:4" s="296" customFormat="1" x14ac:dyDescent="0.25">
      <c r="C291" s="313"/>
      <c r="D291" s="313"/>
    </row>
    <row r="292" spans="3:4" s="296" customFormat="1" x14ac:dyDescent="0.25">
      <c r="C292" s="313"/>
      <c r="D292" s="313"/>
    </row>
    <row r="293" spans="3:4" s="296" customFormat="1" x14ac:dyDescent="0.25">
      <c r="C293" s="313"/>
      <c r="D293" s="313"/>
    </row>
    <row r="294" spans="3:4" s="296" customFormat="1" x14ac:dyDescent="0.25">
      <c r="C294" s="313"/>
      <c r="D294" s="313"/>
    </row>
    <row r="295" spans="3:4" s="296" customFormat="1" x14ac:dyDescent="0.25">
      <c r="C295" s="313"/>
      <c r="D295" s="313"/>
    </row>
    <row r="296" spans="3:4" s="296" customFormat="1" x14ac:dyDescent="0.25">
      <c r="C296" s="313"/>
      <c r="D296" s="313"/>
    </row>
    <row r="297" spans="3:4" s="296" customFormat="1" x14ac:dyDescent="0.25">
      <c r="C297" s="313"/>
      <c r="D297" s="313"/>
    </row>
    <row r="298" spans="3:4" s="296" customFormat="1" x14ac:dyDescent="0.25">
      <c r="C298" s="313"/>
      <c r="D298" s="313"/>
    </row>
    <row r="299" spans="3:4" s="296" customFormat="1" x14ac:dyDescent="0.25">
      <c r="C299" s="313"/>
      <c r="D299" s="313"/>
    </row>
    <row r="300" spans="3:4" s="296" customFormat="1" x14ac:dyDescent="0.25">
      <c r="C300" s="313"/>
      <c r="D300" s="313"/>
    </row>
    <row r="301" spans="3:4" s="296" customFormat="1" x14ac:dyDescent="0.25">
      <c r="C301" s="313"/>
      <c r="D301" s="313"/>
    </row>
    <row r="302" spans="3:4" s="296" customFormat="1" x14ac:dyDescent="0.25">
      <c r="C302" s="313"/>
      <c r="D302" s="313"/>
    </row>
    <row r="303" spans="3:4" s="296" customFormat="1" x14ac:dyDescent="0.25">
      <c r="C303" s="313"/>
      <c r="D303" s="313"/>
    </row>
    <row r="304" spans="3:4" s="296" customFormat="1" x14ac:dyDescent="0.25">
      <c r="C304" s="313"/>
      <c r="D304" s="313"/>
    </row>
    <row r="305" spans="3:4" s="296" customFormat="1" x14ac:dyDescent="0.25">
      <c r="C305" s="313"/>
      <c r="D305" s="313"/>
    </row>
    <row r="306" spans="3:4" s="296" customFormat="1" x14ac:dyDescent="0.25">
      <c r="C306" s="313"/>
      <c r="D306" s="313"/>
    </row>
    <row r="307" spans="3:4" s="296" customFormat="1" x14ac:dyDescent="0.25">
      <c r="C307" s="313"/>
      <c r="D307" s="313"/>
    </row>
    <row r="308" spans="3:4" s="296" customFormat="1" x14ac:dyDescent="0.25">
      <c r="C308" s="313"/>
      <c r="D308" s="313"/>
    </row>
    <row r="309" spans="3:4" s="296" customFormat="1" x14ac:dyDescent="0.25">
      <c r="C309" s="313"/>
      <c r="D309" s="313"/>
    </row>
    <row r="310" spans="3:4" s="296" customFormat="1" x14ac:dyDescent="0.25">
      <c r="C310" s="313"/>
      <c r="D310" s="313"/>
    </row>
    <row r="311" spans="3:4" s="296" customFormat="1" x14ac:dyDescent="0.25">
      <c r="C311" s="313"/>
      <c r="D311" s="313"/>
    </row>
    <row r="312" spans="3:4" s="296" customFormat="1" x14ac:dyDescent="0.25">
      <c r="C312" s="313"/>
      <c r="D312" s="313"/>
    </row>
    <row r="313" spans="3:4" s="296" customFormat="1" x14ac:dyDescent="0.25">
      <c r="C313" s="313"/>
      <c r="D313" s="313"/>
    </row>
    <row r="314" spans="3:4" s="296" customFormat="1" x14ac:dyDescent="0.25">
      <c r="C314" s="313"/>
      <c r="D314" s="313"/>
    </row>
    <row r="315" spans="3:4" s="296" customFormat="1" x14ac:dyDescent="0.25">
      <c r="C315" s="313"/>
      <c r="D315" s="313"/>
    </row>
    <row r="316" spans="3:4" s="296" customFormat="1" x14ac:dyDescent="0.25">
      <c r="C316" s="313"/>
      <c r="D316" s="313"/>
    </row>
    <row r="317" spans="3:4" s="296" customFormat="1" x14ac:dyDescent="0.25">
      <c r="C317" s="313"/>
      <c r="D317" s="313"/>
    </row>
    <row r="318" spans="3:4" s="296" customFormat="1" x14ac:dyDescent="0.25">
      <c r="C318" s="313"/>
      <c r="D318" s="313"/>
    </row>
    <row r="319" spans="3:4" s="296" customFormat="1" x14ac:dyDescent="0.25">
      <c r="C319" s="313"/>
      <c r="D319" s="313"/>
    </row>
    <row r="320" spans="3:4" s="296" customFormat="1" x14ac:dyDescent="0.25">
      <c r="C320" s="313"/>
      <c r="D320" s="313"/>
    </row>
    <row r="321" spans="3:4" s="296" customFormat="1" x14ac:dyDescent="0.25">
      <c r="C321" s="313"/>
      <c r="D321" s="313"/>
    </row>
    <row r="322" spans="3:4" s="296" customFormat="1" x14ac:dyDescent="0.25">
      <c r="C322" s="313"/>
      <c r="D322" s="313"/>
    </row>
    <row r="323" spans="3:4" s="296" customFormat="1" x14ac:dyDescent="0.25">
      <c r="C323" s="313"/>
      <c r="D323" s="313"/>
    </row>
    <row r="324" spans="3:4" s="296" customFormat="1" x14ac:dyDescent="0.25">
      <c r="C324" s="313"/>
      <c r="D324" s="313"/>
    </row>
    <row r="325" spans="3:4" s="296" customFormat="1" x14ac:dyDescent="0.25">
      <c r="C325" s="313"/>
      <c r="D325" s="313"/>
    </row>
    <row r="326" spans="3:4" s="296" customFormat="1" x14ac:dyDescent="0.25">
      <c r="C326" s="313"/>
      <c r="D326" s="313"/>
    </row>
    <row r="327" spans="3:4" s="296" customFormat="1" x14ac:dyDescent="0.25">
      <c r="C327" s="313"/>
      <c r="D327" s="313"/>
    </row>
    <row r="328" spans="3:4" s="296" customFormat="1" x14ac:dyDescent="0.25">
      <c r="C328" s="313"/>
      <c r="D328" s="313"/>
    </row>
    <row r="329" spans="3:4" s="296" customFormat="1" x14ac:dyDescent="0.25">
      <c r="C329" s="313"/>
      <c r="D329" s="313"/>
    </row>
    <row r="330" spans="3:4" s="296" customFormat="1" x14ac:dyDescent="0.25">
      <c r="C330" s="313"/>
      <c r="D330" s="313"/>
    </row>
    <row r="331" spans="3:4" s="296" customFormat="1" x14ac:dyDescent="0.25">
      <c r="C331" s="313"/>
      <c r="D331" s="313"/>
    </row>
    <row r="332" spans="3:4" s="296" customFormat="1" x14ac:dyDescent="0.25">
      <c r="C332" s="313"/>
      <c r="D332" s="313"/>
    </row>
    <row r="333" spans="3:4" s="296" customFormat="1" x14ac:dyDescent="0.25">
      <c r="C333" s="313"/>
      <c r="D333" s="313"/>
    </row>
    <row r="334" spans="3:4" s="296" customFormat="1" x14ac:dyDescent="0.25">
      <c r="C334" s="313"/>
      <c r="D334" s="313"/>
    </row>
    <row r="335" spans="3:4" s="296" customFormat="1" x14ac:dyDescent="0.25">
      <c r="C335" s="313"/>
      <c r="D335" s="313"/>
    </row>
    <row r="336" spans="3:4" s="296" customFormat="1" x14ac:dyDescent="0.25">
      <c r="C336" s="313"/>
      <c r="D336" s="313"/>
    </row>
    <row r="337" spans="3:4" s="296" customFormat="1" x14ac:dyDescent="0.25">
      <c r="C337" s="313"/>
      <c r="D337" s="313"/>
    </row>
    <row r="338" spans="3:4" s="296" customFormat="1" x14ac:dyDescent="0.25">
      <c r="C338" s="313"/>
      <c r="D338" s="313"/>
    </row>
    <row r="339" spans="3:4" s="296" customFormat="1" x14ac:dyDescent="0.25">
      <c r="C339" s="313"/>
      <c r="D339" s="313"/>
    </row>
    <row r="340" spans="3:4" s="296" customFormat="1" x14ac:dyDescent="0.25">
      <c r="C340" s="313"/>
      <c r="D340" s="313"/>
    </row>
    <row r="341" spans="3:4" s="296" customFormat="1" x14ac:dyDescent="0.25">
      <c r="C341" s="313"/>
      <c r="D341" s="313"/>
    </row>
    <row r="342" spans="3:4" s="296" customFormat="1" x14ac:dyDescent="0.25">
      <c r="C342" s="313"/>
      <c r="D342" s="313"/>
    </row>
    <row r="343" spans="3:4" s="296" customFormat="1" x14ac:dyDescent="0.25">
      <c r="C343" s="313"/>
      <c r="D343" s="313"/>
    </row>
    <row r="344" spans="3:4" s="296" customFormat="1" x14ac:dyDescent="0.25">
      <c r="C344" s="313"/>
      <c r="D344" s="313"/>
    </row>
    <row r="345" spans="3:4" s="296" customFormat="1" x14ac:dyDescent="0.25">
      <c r="C345" s="313"/>
      <c r="D345" s="313"/>
    </row>
    <row r="346" spans="3:4" s="296" customFormat="1" x14ac:dyDescent="0.25">
      <c r="C346" s="313"/>
      <c r="D346" s="313"/>
    </row>
    <row r="347" spans="3:4" s="296" customFormat="1" x14ac:dyDescent="0.25">
      <c r="C347" s="313"/>
      <c r="D347" s="313"/>
    </row>
    <row r="348" spans="3:4" s="296" customFormat="1" x14ac:dyDescent="0.25">
      <c r="C348" s="313"/>
      <c r="D348" s="313"/>
    </row>
    <row r="349" spans="3:4" s="296" customFormat="1" x14ac:dyDescent="0.25">
      <c r="C349" s="313"/>
      <c r="D349" s="313"/>
    </row>
    <row r="350" spans="3:4" s="296" customFormat="1" x14ac:dyDescent="0.25">
      <c r="C350" s="313"/>
      <c r="D350" s="313"/>
    </row>
    <row r="351" spans="3:4" s="296" customFormat="1" x14ac:dyDescent="0.25">
      <c r="C351" s="313"/>
      <c r="D351" s="313"/>
    </row>
    <row r="352" spans="3:4" s="296" customFormat="1" x14ac:dyDescent="0.25">
      <c r="C352" s="313"/>
      <c r="D352" s="313"/>
    </row>
    <row r="353" spans="3:4" s="296" customFormat="1" x14ac:dyDescent="0.25">
      <c r="C353" s="313"/>
      <c r="D353" s="313"/>
    </row>
    <row r="354" spans="3:4" s="296" customFormat="1" x14ac:dyDescent="0.25">
      <c r="C354" s="313"/>
      <c r="D354" s="313"/>
    </row>
    <row r="355" spans="3:4" s="296" customFormat="1" x14ac:dyDescent="0.25">
      <c r="C355" s="313"/>
      <c r="D355" s="313"/>
    </row>
    <row r="356" spans="3:4" s="296" customFormat="1" x14ac:dyDescent="0.25">
      <c r="C356" s="313"/>
      <c r="D356" s="313"/>
    </row>
    <row r="357" spans="3:4" s="296" customFormat="1" x14ac:dyDescent="0.25">
      <c r="C357" s="313"/>
      <c r="D357" s="313"/>
    </row>
    <row r="358" spans="3:4" s="296" customFormat="1" x14ac:dyDescent="0.25">
      <c r="C358" s="313"/>
      <c r="D358" s="313"/>
    </row>
    <row r="359" spans="3:4" s="296" customFormat="1" x14ac:dyDescent="0.25">
      <c r="C359" s="313"/>
      <c r="D359" s="313"/>
    </row>
    <row r="360" spans="3:4" s="296" customFormat="1" x14ac:dyDescent="0.25">
      <c r="C360" s="313"/>
      <c r="D360" s="313"/>
    </row>
    <row r="361" spans="3:4" s="296" customFormat="1" x14ac:dyDescent="0.25">
      <c r="C361" s="313"/>
      <c r="D361" s="313"/>
    </row>
    <row r="362" spans="3:4" s="296" customFormat="1" x14ac:dyDescent="0.25">
      <c r="C362" s="313"/>
      <c r="D362" s="313"/>
    </row>
    <row r="363" spans="3:4" s="296" customFormat="1" x14ac:dyDescent="0.25">
      <c r="C363" s="313"/>
      <c r="D363" s="313"/>
    </row>
    <row r="364" spans="3:4" s="296" customFormat="1" x14ac:dyDescent="0.25">
      <c r="C364" s="313"/>
      <c r="D364" s="313"/>
    </row>
    <row r="365" spans="3:4" s="296" customFormat="1" x14ac:dyDescent="0.25">
      <c r="C365" s="313"/>
      <c r="D365" s="313"/>
    </row>
    <row r="366" spans="3:4" s="296" customFormat="1" x14ac:dyDescent="0.25">
      <c r="C366" s="313"/>
      <c r="D366" s="313"/>
    </row>
    <row r="367" spans="3:4" s="296" customFormat="1" x14ac:dyDescent="0.25">
      <c r="C367" s="313"/>
      <c r="D367" s="313"/>
    </row>
    <row r="368" spans="3:4" s="296" customFormat="1" x14ac:dyDescent="0.25">
      <c r="C368" s="313"/>
      <c r="D368" s="313"/>
    </row>
    <row r="369" spans="3:4" s="296" customFormat="1" x14ac:dyDescent="0.25">
      <c r="C369" s="313"/>
      <c r="D369" s="313"/>
    </row>
    <row r="370" spans="3:4" s="296" customFormat="1" x14ac:dyDescent="0.25">
      <c r="C370" s="313"/>
      <c r="D370" s="313"/>
    </row>
    <row r="371" spans="3:4" s="296" customFormat="1" x14ac:dyDescent="0.25">
      <c r="C371" s="313"/>
      <c r="D371" s="313"/>
    </row>
    <row r="372" spans="3:4" s="296" customFormat="1" x14ac:dyDescent="0.25">
      <c r="C372" s="313"/>
      <c r="D372" s="313"/>
    </row>
    <row r="373" spans="3:4" s="296" customFormat="1" x14ac:dyDescent="0.25">
      <c r="C373" s="313"/>
      <c r="D373" s="313"/>
    </row>
    <row r="374" spans="3:4" s="296" customFormat="1" x14ac:dyDescent="0.25">
      <c r="C374" s="313"/>
      <c r="D374" s="313"/>
    </row>
    <row r="375" spans="3:4" s="296" customFormat="1" x14ac:dyDescent="0.25">
      <c r="C375" s="313"/>
      <c r="D375" s="313"/>
    </row>
    <row r="376" spans="3:4" s="296" customFormat="1" x14ac:dyDescent="0.25">
      <c r="C376" s="313"/>
      <c r="D376" s="313"/>
    </row>
    <row r="377" spans="3:4" s="296" customFormat="1" x14ac:dyDescent="0.25">
      <c r="C377" s="313"/>
      <c r="D377" s="313"/>
    </row>
    <row r="378" spans="3:4" s="296" customFormat="1" x14ac:dyDescent="0.25">
      <c r="C378" s="313"/>
      <c r="D378" s="313"/>
    </row>
    <row r="379" spans="3:4" s="296" customFormat="1" x14ac:dyDescent="0.25">
      <c r="C379" s="313"/>
      <c r="D379" s="313"/>
    </row>
    <row r="380" spans="3:4" s="296" customFormat="1" x14ac:dyDescent="0.25">
      <c r="C380" s="313"/>
      <c r="D380" s="313"/>
    </row>
    <row r="381" spans="3:4" s="296" customFormat="1" x14ac:dyDescent="0.25">
      <c r="C381" s="313"/>
      <c r="D381" s="313"/>
    </row>
    <row r="382" spans="3:4" s="296" customFormat="1" x14ac:dyDescent="0.25">
      <c r="C382" s="313"/>
      <c r="D382" s="313"/>
    </row>
    <row r="383" spans="3:4" s="296" customFormat="1" x14ac:dyDescent="0.25">
      <c r="C383" s="313"/>
      <c r="D383" s="313"/>
    </row>
    <row r="384" spans="3:4" s="296" customFormat="1" x14ac:dyDescent="0.25">
      <c r="C384" s="313"/>
      <c r="D384" s="313"/>
    </row>
    <row r="385" spans="3:4" s="296" customFormat="1" x14ac:dyDescent="0.25">
      <c r="C385" s="313"/>
      <c r="D385" s="313"/>
    </row>
    <row r="386" spans="3:4" s="296" customFormat="1" x14ac:dyDescent="0.25">
      <c r="C386" s="313"/>
      <c r="D386" s="313"/>
    </row>
    <row r="387" spans="3:4" s="296" customFormat="1" x14ac:dyDescent="0.25">
      <c r="C387" s="313"/>
      <c r="D387" s="313"/>
    </row>
    <row r="388" spans="3:4" s="296" customFormat="1" x14ac:dyDescent="0.25">
      <c r="C388" s="313"/>
      <c r="D388" s="313"/>
    </row>
    <row r="389" spans="3:4" s="296" customFormat="1" x14ac:dyDescent="0.25">
      <c r="C389" s="313"/>
      <c r="D389" s="313"/>
    </row>
    <row r="390" spans="3:4" s="296" customFormat="1" x14ac:dyDescent="0.25">
      <c r="C390" s="313"/>
      <c r="D390" s="313"/>
    </row>
    <row r="391" spans="3:4" s="296" customFormat="1" x14ac:dyDescent="0.25">
      <c r="C391" s="313"/>
      <c r="D391" s="313"/>
    </row>
    <row r="392" spans="3:4" s="296" customFormat="1" x14ac:dyDescent="0.25">
      <c r="C392" s="313"/>
      <c r="D392" s="313"/>
    </row>
    <row r="393" spans="3:4" s="296" customFormat="1" x14ac:dyDescent="0.25">
      <c r="C393" s="313"/>
      <c r="D393" s="313"/>
    </row>
    <row r="394" spans="3:4" s="296" customFormat="1" x14ac:dyDescent="0.25">
      <c r="C394" s="313"/>
      <c r="D394" s="313"/>
    </row>
    <row r="395" spans="3:4" s="296" customFormat="1" x14ac:dyDescent="0.25">
      <c r="C395" s="313"/>
      <c r="D395" s="313"/>
    </row>
    <row r="396" spans="3:4" s="296" customFormat="1" x14ac:dyDescent="0.25">
      <c r="C396" s="313"/>
      <c r="D396" s="313"/>
    </row>
    <row r="397" spans="3:4" s="296" customFormat="1" x14ac:dyDescent="0.25">
      <c r="C397" s="313"/>
      <c r="D397" s="313"/>
    </row>
    <row r="398" spans="3:4" s="296" customFormat="1" x14ac:dyDescent="0.25">
      <c r="C398" s="313"/>
      <c r="D398" s="313"/>
    </row>
    <row r="399" spans="3:4" s="296" customFormat="1" x14ac:dyDescent="0.25">
      <c r="C399" s="313"/>
      <c r="D399" s="313"/>
    </row>
    <row r="400" spans="3:4" s="296" customFormat="1" x14ac:dyDescent="0.25">
      <c r="C400" s="313"/>
      <c r="D400" s="313"/>
    </row>
    <row r="401" spans="3:4" s="296" customFormat="1" x14ac:dyDescent="0.25">
      <c r="C401" s="313"/>
      <c r="D401" s="313"/>
    </row>
    <row r="402" spans="3:4" s="296" customFormat="1" x14ac:dyDescent="0.25">
      <c r="C402" s="313"/>
      <c r="D402" s="313"/>
    </row>
    <row r="403" spans="3:4" s="296" customFormat="1" x14ac:dyDescent="0.25">
      <c r="C403" s="313"/>
      <c r="D403" s="313"/>
    </row>
    <row r="404" spans="3:4" s="296" customFormat="1" x14ac:dyDescent="0.25">
      <c r="C404" s="313"/>
      <c r="D404" s="313"/>
    </row>
    <row r="405" spans="3:4" s="296" customFormat="1" x14ac:dyDescent="0.25">
      <c r="C405" s="313"/>
      <c r="D405" s="313"/>
    </row>
    <row r="406" spans="3:4" s="296" customFormat="1" x14ac:dyDescent="0.25">
      <c r="C406" s="313"/>
      <c r="D406" s="313"/>
    </row>
    <row r="407" spans="3:4" s="296" customFormat="1" x14ac:dyDescent="0.25">
      <c r="C407" s="313"/>
      <c r="D407" s="313"/>
    </row>
    <row r="408" spans="3:4" s="296" customFormat="1" x14ac:dyDescent="0.25">
      <c r="C408" s="313"/>
      <c r="D408" s="313"/>
    </row>
    <row r="409" spans="3:4" s="296" customFormat="1" x14ac:dyDescent="0.25">
      <c r="C409" s="313"/>
      <c r="D409" s="313"/>
    </row>
    <row r="410" spans="3:4" s="296" customFormat="1" x14ac:dyDescent="0.25">
      <c r="C410" s="313"/>
      <c r="D410" s="313"/>
    </row>
    <row r="411" spans="3:4" s="296" customFormat="1" x14ac:dyDescent="0.25">
      <c r="C411" s="313"/>
      <c r="D411" s="313"/>
    </row>
    <row r="412" spans="3:4" s="296" customFormat="1" x14ac:dyDescent="0.25">
      <c r="C412" s="313"/>
      <c r="D412" s="313"/>
    </row>
    <row r="413" spans="3:4" s="296" customFormat="1" x14ac:dyDescent="0.25">
      <c r="C413" s="313"/>
      <c r="D413" s="313"/>
    </row>
    <row r="414" spans="3:4" s="296" customFormat="1" x14ac:dyDescent="0.25">
      <c r="C414" s="313"/>
      <c r="D414" s="313"/>
    </row>
    <row r="415" spans="3:4" s="296" customFormat="1" x14ac:dyDescent="0.25">
      <c r="C415" s="313"/>
      <c r="D415" s="313"/>
    </row>
    <row r="416" spans="3:4" s="296" customFormat="1" x14ac:dyDescent="0.25">
      <c r="C416" s="313"/>
      <c r="D416" s="313"/>
    </row>
    <row r="417" spans="3:4" s="296" customFormat="1" x14ac:dyDescent="0.25">
      <c r="C417" s="313"/>
      <c r="D417" s="313"/>
    </row>
    <row r="418" spans="3:4" s="296" customFormat="1" x14ac:dyDescent="0.25">
      <c r="C418" s="313"/>
      <c r="D418" s="313"/>
    </row>
    <row r="419" spans="3:4" s="296" customFormat="1" x14ac:dyDescent="0.25">
      <c r="C419" s="313"/>
      <c r="D419" s="313"/>
    </row>
    <row r="420" spans="3:4" s="296" customFormat="1" x14ac:dyDescent="0.25">
      <c r="C420" s="313"/>
      <c r="D420" s="313"/>
    </row>
    <row r="421" spans="3:4" s="296" customFormat="1" x14ac:dyDescent="0.25">
      <c r="C421" s="313"/>
      <c r="D421" s="313"/>
    </row>
    <row r="422" spans="3:4" s="296" customFormat="1" x14ac:dyDescent="0.25">
      <c r="C422" s="313"/>
      <c r="D422" s="313"/>
    </row>
    <row r="423" spans="3:4" s="296" customFormat="1" x14ac:dyDescent="0.25">
      <c r="C423" s="313"/>
      <c r="D423" s="313"/>
    </row>
    <row r="424" spans="3:4" s="296" customFormat="1" x14ac:dyDescent="0.25">
      <c r="C424" s="313"/>
      <c r="D424" s="313"/>
    </row>
    <row r="425" spans="3:4" s="296" customFormat="1" x14ac:dyDescent="0.25">
      <c r="C425" s="313"/>
      <c r="D425" s="313"/>
    </row>
    <row r="426" spans="3:4" s="296" customFormat="1" x14ac:dyDescent="0.25">
      <c r="C426" s="313"/>
      <c r="D426" s="313"/>
    </row>
    <row r="427" spans="3:4" s="296" customFormat="1" x14ac:dyDescent="0.25">
      <c r="C427" s="313"/>
      <c r="D427" s="313"/>
    </row>
    <row r="428" spans="3:4" s="296" customFormat="1" x14ac:dyDescent="0.25">
      <c r="C428" s="313"/>
      <c r="D428" s="313"/>
    </row>
    <row r="429" spans="3:4" s="296" customFormat="1" x14ac:dyDescent="0.25">
      <c r="C429" s="313"/>
      <c r="D429" s="313"/>
    </row>
    <row r="430" spans="3:4" s="296" customFormat="1" x14ac:dyDescent="0.25">
      <c r="C430" s="313"/>
      <c r="D430" s="313"/>
    </row>
    <row r="431" spans="3:4" s="296" customFormat="1" x14ac:dyDescent="0.25">
      <c r="C431" s="313"/>
      <c r="D431" s="313"/>
    </row>
    <row r="432" spans="3:4" s="296" customFormat="1" x14ac:dyDescent="0.25">
      <c r="C432" s="313"/>
      <c r="D432" s="313"/>
    </row>
    <row r="433" spans="3:4" s="296" customFormat="1" x14ac:dyDescent="0.25">
      <c r="C433" s="313"/>
      <c r="D433" s="313"/>
    </row>
    <row r="434" spans="3:4" s="296" customFormat="1" x14ac:dyDescent="0.25">
      <c r="C434" s="313"/>
      <c r="D434" s="313"/>
    </row>
    <row r="435" spans="3:4" s="296" customFormat="1" x14ac:dyDescent="0.25">
      <c r="C435" s="313"/>
      <c r="D435" s="313"/>
    </row>
    <row r="436" spans="3:4" s="296" customFormat="1" x14ac:dyDescent="0.25">
      <c r="C436" s="313"/>
      <c r="D436" s="313"/>
    </row>
    <row r="437" spans="3:4" s="296" customFormat="1" x14ac:dyDescent="0.25">
      <c r="C437" s="313"/>
      <c r="D437" s="313"/>
    </row>
    <row r="438" spans="3:4" s="296" customFormat="1" x14ac:dyDescent="0.25">
      <c r="C438" s="313"/>
      <c r="D438" s="313"/>
    </row>
    <row r="439" spans="3:4" s="296" customFormat="1" x14ac:dyDescent="0.25">
      <c r="C439" s="313"/>
      <c r="D439" s="313"/>
    </row>
    <row r="440" spans="3:4" s="296" customFormat="1" x14ac:dyDescent="0.25">
      <c r="C440" s="313"/>
      <c r="D440" s="313"/>
    </row>
    <row r="441" spans="3:4" s="296" customFormat="1" x14ac:dyDescent="0.25">
      <c r="C441" s="313"/>
      <c r="D441" s="313"/>
    </row>
    <row r="442" spans="3:4" s="296" customFormat="1" x14ac:dyDescent="0.25">
      <c r="C442" s="313"/>
      <c r="D442" s="313"/>
    </row>
    <row r="443" spans="3:4" s="296" customFormat="1" x14ac:dyDescent="0.25">
      <c r="C443" s="313"/>
      <c r="D443" s="313"/>
    </row>
    <row r="444" spans="3:4" s="296" customFormat="1" x14ac:dyDescent="0.25">
      <c r="C444" s="313"/>
      <c r="D444" s="313"/>
    </row>
    <row r="445" spans="3:4" s="296" customFormat="1" x14ac:dyDescent="0.25">
      <c r="C445" s="313"/>
      <c r="D445" s="313"/>
    </row>
    <row r="446" spans="3:4" s="296" customFormat="1" x14ac:dyDescent="0.25">
      <c r="C446" s="313"/>
      <c r="D446" s="313"/>
    </row>
    <row r="447" spans="3:4" s="296" customFormat="1" x14ac:dyDescent="0.25">
      <c r="C447" s="313"/>
      <c r="D447" s="313"/>
    </row>
    <row r="448" spans="3:4" s="296" customFormat="1" x14ac:dyDescent="0.25">
      <c r="C448" s="313"/>
      <c r="D448" s="313"/>
    </row>
    <row r="449" spans="3:4" s="296" customFormat="1" x14ac:dyDescent="0.25">
      <c r="C449" s="313"/>
      <c r="D449" s="313"/>
    </row>
    <row r="450" spans="3:4" s="296" customFormat="1" x14ac:dyDescent="0.25">
      <c r="C450" s="313"/>
      <c r="D450" s="313"/>
    </row>
    <row r="451" spans="3:4" s="296" customFormat="1" x14ac:dyDescent="0.25">
      <c r="C451" s="313"/>
      <c r="D451" s="313"/>
    </row>
    <row r="452" spans="3:4" s="296" customFormat="1" x14ac:dyDescent="0.25">
      <c r="C452" s="313"/>
      <c r="D452" s="313"/>
    </row>
    <row r="453" spans="3:4" s="296" customFormat="1" x14ac:dyDescent="0.25">
      <c r="C453" s="313"/>
      <c r="D453" s="313"/>
    </row>
    <row r="454" spans="3:4" s="296" customFormat="1" x14ac:dyDescent="0.25">
      <c r="C454" s="313"/>
      <c r="D454" s="313"/>
    </row>
    <row r="455" spans="3:4" s="296" customFormat="1" x14ac:dyDescent="0.25">
      <c r="C455" s="313"/>
      <c r="D455" s="313"/>
    </row>
    <row r="456" spans="3:4" s="296" customFormat="1" x14ac:dyDescent="0.25">
      <c r="C456" s="313"/>
      <c r="D456" s="313"/>
    </row>
    <row r="457" spans="3:4" s="296" customFormat="1" x14ac:dyDescent="0.25">
      <c r="C457" s="313"/>
      <c r="D457" s="313"/>
    </row>
    <row r="458" spans="3:4" s="296" customFormat="1" x14ac:dyDescent="0.25">
      <c r="C458" s="313"/>
      <c r="D458" s="313"/>
    </row>
    <row r="459" spans="3:4" s="296" customFormat="1" x14ac:dyDescent="0.25">
      <c r="C459" s="313"/>
      <c r="D459" s="313"/>
    </row>
    <row r="460" spans="3:4" s="296" customFormat="1" x14ac:dyDescent="0.25">
      <c r="C460" s="313"/>
      <c r="D460" s="313"/>
    </row>
    <row r="461" spans="3:4" s="296" customFormat="1" x14ac:dyDescent="0.25">
      <c r="C461" s="313"/>
      <c r="D461" s="313"/>
    </row>
    <row r="462" spans="3:4" s="296" customFormat="1" x14ac:dyDescent="0.25">
      <c r="C462" s="313"/>
      <c r="D462" s="313"/>
    </row>
    <row r="463" spans="3:4" s="296" customFormat="1" x14ac:dyDescent="0.25">
      <c r="C463" s="313"/>
      <c r="D463" s="313"/>
    </row>
    <row r="464" spans="3:4" s="296" customFormat="1" x14ac:dyDescent="0.25">
      <c r="C464" s="313"/>
      <c r="D464" s="313"/>
    </row>
    <row r="465" spans="3:4" s="296" customFormat="1" x14ac:dyDescent="0.25">
      <c r="C465" s="313"/>
      <c r="D465" s="313"/>
    </row>
    <row r="466" spans="3:4" s="296" customFormat="1" x14ac:dyDescent="0.25">
      <c r="C466" s="313"/>
      <c r="D466" s="313"/>
    </row>
    <row r="467" spans="3:4" s="296" customFormat="1" x14ac:dyDescent="0.25">
      <c r="C467" s="313"/>
      <c r="D467" s="313"/>
    </row>
    <row r="468" spans="3:4" s="296" customFormat="1" x14ac:dyDescent="0.25">
      <c r="C468" s="313"/>
      <c r="D468" s="313"/>
    </row>
    <row r="469" spans="3:4" s="296" customFormat="1" x14ac:dyDescent="0.25">
      <c r="C469" s="313"/>
      <c r="D469" s="313"/>
    </row>
    <row r="470" spans="3:4" s="296" customFormat="1" x14ac:dyDescent="0.25">
      <c r="C470" s="313"/>
      <c r="D470" s="313"/>
    </row>
    <row r="471" spans="3:4" s="296" customFormat="1" x14ac:dyDescent="0.25">
      <c r="C471" s="313"/>
      <c r="D471" s="313"/>
    </row>
    <row r="472" spans="3:4" s="296" customFormat="1" x14ac:dyDescent="0.25">
      <c r="C472" s="313"/>
      <c r="D472" s="313"/>
    </row>
    <row r="473" spans="3:4" s="296" customFormat="1" x14ac:dyDescent="0.25">
      <c r="C473" s="313"/>
      <c r="D473" s="313"/>
    </row>
    <row r="474" spans="3:4" s="296" customFormat="1" x14ac:dyDescent="0.25">
      <c r="C474" s="313"/>
      <c r="D474" s="313"/>
    </row>
    <row r="475" spans="3:4" s="296" customFormat="1" x14ac:dyDescent="0.25">
      <c r="C475" s="313"/>
      <c r="D475" s="313"/>
    </row>
    <row r="476" spans="3:4" s="296" customFormat="1" x14ac:dyDescent="0.25">
      <c r="C476" s="313"/>
      <c r="D476" s="313"/>
    </row>
    <row r="477" spans="3:4" s="296" customFormat="1" x14ac:dyDescent="0.25">
      <c r="C477" s="313"/>
      <c r="D477" s="313"/>
    </row>
    <row r="478" spans="3:4" s="296" customFormat="1" x14ac:dyDescent="0.25">
      <c r="C478" s="313"/>
      <c r="D478" s="313"/>
    </row>
    <row r="479" spans="3:4" s="296" customFormat="1" x14ac:dyDescent="0.25">
      <c r="C479" s="313"/>
      <c r="D479" s="313"/>
    </row>
    <row r="480" spans="3:4" s="296" customFormat="1" x14ac:dyDescent="0.25">
      <c r="C480" s="313"/>
      <c r="D480" s="313"/>
    </row>
    <row r="481" spans="3:4" s="296" customFormat="1" x14ac:dyDescent="0.25">
      <c r="C481" s="313"/>
      <c r="D481" s="313"/>
    </row>
    <row r="482" spans="3:4" s="296" customFormat="1" x14ac:dyDescent="0.25">
      <c r="C482" s="313"/>
      <c r="D482" s="313"/>
    </row>
    <row r="483" spans="3:4" s="296" customFormat="1" x14ac:dyDescent="0.25">
      <c r="C483" s="313"/>
      <c r="D483" s="313"/>
    </row>
    <row r="484" spans="3:4" s="296" customFormat="1" x14ac:dyDescent="0.25">
      <c r="C484" s="313"/>
      <c r="D484" s="313"/>
    </row>
    <row r="485" spans="3:4" s="296" customFormat="1" x14ac:dyDescent="0.25">
      <c r="C485" s="313"/>
      <c r="D485" s="313"/>
    </row>
    <row r="486" spans="3:4" s="296" customFormat="1" x14ac:dyDescent="0.25">
      <c r="C486" s="313"/>
      <c r="D486" s="313"/>
    </row>
    <row r="487" spans="3:4" s="296" customFormat="1" x14ac:dyDescent="0.25">
      <c r="C487" s="313"/>
      <c r="D487" s="313"/>
    </row>
    <row r="488" spans="3:4" s="296" customFormat="1" x14ac:dyDescent="0.25">
      <c r="C488" s="313"/>
      <c r="D488" s="313"/>
    </row>
    <row r="489" spans="3:4" s="296" customFormat="1" x14ac:dyDescent="0.25">
      <c r="C489" s="313"/>
      <c r="D489" s="313"/>
    </row>
    <row r="490" spans="3:4" s="296" customFormat="1" x14ac:dyDescent="0.25">
      <c r="C490" s="313"/>
      <c r="D490" s="313"/>
    </row>
    <row r="491" spans="3:4" s="296" customFormat="1" x14ac:dyDescent="0.25">
      <c r="C491" s="313"/>
      <c r="D491" s="313"/>
    </row>
    <row r="492" spans="3:4" s="296" customFormat="1" x14ac:dyDescent="0.25">
      <c r="C492" s="313"/>
      <c r="D492" s="313"/>
    </row>
    <row r="493" spans="3:4" s="296" customFormat="1" x14ac:dyDescent="0.25">
      <c r="C493" s="313"/>
      <c r="D493" s="313"/>
    </row>
    <row r="494" spans="3:4" s="296" customFormat="1" x14ac:dyDescent="0.25">
      <c r="C494" s="313"/>
      <c r="D494" s="313"/>
    </row>
    <row r="495" spans="3:4" s="296" customFormat="1" x14ac:dyDescent="0.25">
      <c r="C495" s="313"/>
      <c r="D495" s="313"/>
    </row>
    <row r="496" spans="3:4" s="296" customFormat="1" x14ac:dyDescent="0.25">
      <c r="C496" s="313"/>
      <c r="D496" s="313"/>
    </row>
    <row r="497" spans="3:4" s="296" customFormat="1" x14ac:dyDescent="0.25">
      <c r="C497" s="313"/>
      <c r="D497" s="313"/>
    </row>
    <row r="498" spans="3:4" s="296" customFormat="1" x14ac:dyDescent="0.25">
      <c r="C498" s="313"/>
      <c r="D498" s="313"/>
    </row>
    <row r="499" spans="3:4" s="296" customFormat="1" x14ac:dyDescent="0.25">
      <c r="C499" s="313"/>
      <c r="D499" s="313"/>
    </row>
    <row r="500" spans="3:4" s="296" customFormat="1" x14ac:dyDescent="0.25">
      <c r="C500" s="313"/>
      <c r="D500" s="313"/>
    </row>
    <row r="501" spans="3:4" s="296" customFormat="1" x14ac:dyDescent="0.25">
      <c r="C501" s="313"/>
      <c r="D501" s="313"/>
    </row>
    <row r="502" spans="3:4" s="296" customFormat="1" x14ac:dyDescent="0.25">
      <c r="C502" s="313"/>
      <c r="D502" s="313"/>
    </row>
    <row r="503" spans="3:4" s="296" customFormat="1" x14ac:dyDescent="0.25">
      <c r="C503" s="313"/>
      <c r="D503" s="313"/>
    </row>
    <row r="504" spans="3:4" s="296" customFormat="1" x14ac:dyDescent="0.25">
      <c r="C504" s="313"/>
      <c r="D504" s="313"/>
    </row>
    <row r="505" spans="3:4" s="296" customFormat="1" x14ac:dyDescent="0.25">
      <c r="C505" s="313"/>
      <c r="D505" s="313"/>
    </row>
    <row r="506" spans="3:4" s="296" customFormat="1" x14ac:dyDescent="0.25">
      <c r="C506" s="313"/>
      <c r="D506" s="313"/>
    </row>
    <row r="507" spans="3:4" s="296" customFormat="1" x14ac:dyDescent="0.25">
      <c r="C507" s="313"/>
      <c r="D507" s="313"/>
    </row>
    <row r="508" spans="3:4" s="296" customFormat="1" x14ac:dyDescent="0.25">
      <c r="C508" s="313"/>
      <c r="D508" s="313"/>
    </row>
    <row r="509" spans="3:4" s="296" customFormat="1" x14ac:dyDescent="0.25">
      <c r="C509" s="313"/>
      <c r="D509" s="313"/>
    </row>
    <row r="510" spans="3:4" s="296" customFormat="1" x14ac:dyDescent="0.25">
      <c r="C510" s="313"/>
      <c r="D510" s="313"/>
    </row>
    <row r="511" spans="3:4" s="296" customFormat="1" x14ac:dyDescent="0.25">
      <c r="C511" s="313"/>
      <c r="D511" s="313"/>
    </row>
    <row r="512" spans="3:4" s="296" customFormat="1" x14ac:dyDescent="0.25">
      <c r="C512" s="313"/>
      <c r="D512" s="313"/>
    </row>
    <row r="513" spans="3:4" s="296" customFormat="1" x14ac:dyDescent="0.25">
      <c r="C513" s="313"/>
      <c r="D513" s="313"/>
    </row>
    <row r="514" spans="3:4" s="296" customFormat="1" x14ac:dyDescent="0.25">
      <c r="C514" s="313"/>
      <c r="D514" s="313"/>
    </row>
    <row r="515" spans="3:4" s="296" customFormat="1" x14ac:dyDescent="0.25">
      <c r="C515" s="313"/>
      <c r="D515" s="313"/>
    </row>
    <row r="516" spans="3:4" s="296" customFormat="1" x14ac:dyDescent="0.25">
      <c r="C516" s="313"/>
      <c r="D516" s="313"/>
    </row>
    <row r="517" spans="3:4" s="296" customFormat="1" x14ac:dyDescent="0.25">
      <c r="C517" s="313"/>
      <c r="D517" s="313"/>
    </row>
    <row r="518" spans="3:4" s="296" customFormat="1" x14ac:dyDescent="0.25">
      <c r="C518" s="313"/>
      <c r="D518" s="313"/>
    </row>
    <row r="519" spans="3:4" s="296" customFormat="1" x14ac:dyDescent="0.25">
      <c r="C519" s="313"/>
      <c r="D519" s="313"/>
    </row>
    <row r="520" spans="3:4" s="296" customFormat="1" x14ac:dyDescent="0.25">
      <c r="C520" s="313"/>
      <c r="D520" s="313"/>
    </row>
    <row r="521" spans="3:4" s="296" customFormat="1" x14ac:dyDescent="0.25">
      <c r="C521" s="313"/>
      <c r="D521" s="313"/>
    </row>
    <row r="522" spans="3:4" s="296" customFormat="1" x14ac:dyDescent="0.25">
      <c r="C522" s="313"/>
      <c r="D522" s="313"/>
    </row>
    <row r="523" spans="3:4" s="296" customFormat="1" x14ac:dyDescent="0.25">
      <c r="C523" s="313"/>
      <c r="D523" s="313"/>
    </row>
    <row r="524" spans="3:4" s="296" customFormat="1" x14ac:dyDescent="0.25">
      <c r="C524" s="313"/>
      <c r="D524" s="313"/>
    </row>
    <row r="525" spans="3:4" s="296" customFormat="1" x14ac:dyDescent="0.25">
      <c r="C525" s="313"/>
      <c r="D525" s="313"/>
    </row>
    <row r="526" spans="3:4" s="296" customFormat="1" x14ac:dyDescent="0.25">
      <c r="C526" s="313"/>
      <c r="D526" s="313"/>
    </row>
    <row r="527" spans="3:4" s="296" customFormat="1" x14ac:dyDescent="0.25">
      <c r="C527" s="313"/>
      <c r="D527" s="313"/>
    </row>
    <row r="528" spans="3:4" s="296" customFormat="1" x14ac:dyDescent="0.25">
      <c r="C528" s="313"/>
      <c r="D528" s="313"/>
    </row>
    <row r="529" spans="3:4" s="296" customFormat="1" x14ac:dyDescent="0.25">
      <c r="C529" s="313"/>
      <c r="D529" s="313"/>
    </row>
    <row r="530" spans="3:4" s="296" customFormat="1" x14ac:dyDescent="0.25">
      <c r="C530" s="313"/>
      <c r="D530" s="313"/>
    </row>
    <row r="531" spans="3:4" s="296" customFormat="1" x14ac:dyDescent="0.25">
      <c r="C531" s="313"/>
      <c r="D531" s="313"/>
    </row>
    <row r="532" spans="3:4" s="296" customFormat="1" x14ac:dyDescent="0.25">
      <c r="C532" s="313"/>
      <c r="D532" s="313"/>
    </row>
    <row r="533" spans="3:4" s="296" customFormat="1" x14ac:dyDescent="0.25">
      <c r="C533" s="313"/>
      <c r="D533" s="313"/>
    </row>
    <row r="534" spans="3:4" s="296" customFormat="1" x14ac:dyDescent="0.25">
      <c r="C534" s="313"/>
      <c r="D534" s="313"/>
    </row>
    <row r="535" spans="3:4" s="296" customFormat="1" x14ac:dyDescent="0.25">
      <c r="C535" s="313"/>
      <c r="D535" s="313"/>
    </row>
    <row r="536" spans="3:4" s="296" customFormat="1" x14ac:dyDescent="0.25">
      <c r="C536" s="313"/>
      <c r="D536" s="313"/>
    </row>
    <row r="537" spans="3:4" s="296" customFormat="1" x14ac:dyDescent="0.25">
      <c r="C537" s="313"/>
      <c r="D537" s="313"/>
    </row>
    <row r="538" spans="3:4" s="296" customFormat="1" x14ac:dyDescent="0.25">
      <c r="C538" s="313"/>
      <c r="D538" s="313"/>
    </row>
    <row r="539" spans="3:4" s="296" customFormat="1" x14ac:dyDescent="0.25">
      <c r="C539" s="313"/>
      <c r="D539" s="313"/>
    </row>
    <row r="540" spans="3:4" s="296" customFormat="1" x14ac:dyDescent="0.25">
      <c r="C540" s="313"/>
      <c r="D540" s="313"/>
    </row>
    <row r="541" spans="3:4" s="296" customFormat="1" x14ac:dyDescent="0.25">
      <c r="C541" s="313"/>
      <c r="D541" s="313"/>
    </row>
    <row r="542" spans="3:4" s="296" customFormat="1" x14ac:dyDescent="0.25">
      <c r="C542" s="313"/>
      <c r="D542" s="313"/>
    </row>
    <row r="543" spans="3:4" s="296" customFormat="1" x14ac:dyDescent="0.25">
      <c r="C543" s="313"/>
      <c r="D543" s="313"/>
    </row>
    <row r="544" spans="3:4" s="296" customFormat="1" x14ac:dyDescent="0.25">
      <c r="C544" s="313"/>
      <c r="D544" s="313"/>
    </row>
    <row r="545" spans="3:4" s="296" customFormat="1" x14ac:dyDescent="0.25">
      <c r="C545" s="313"/>
      <c r="D545" s="313"/>
    </row>
    <row r="546" spans="3:4" s="296" customFormat="1" x14ac:dyDescent="0.25">
      <c r="C546" s="313"/>
      <c r="D546" s="313"/>
    </row>
    <row r="547" spans="3:4" s="296" customFormat="1" x14ac:dyDescent="0.25">
      <c r="C547" s="313"/>
      <c r="D547" s="313"/>
    </row>
    <row r="548" spans="3:4" s="296" customFormat="1" x14ac:dyDescent="0.25">
      <c r="C548" s="313"/>
      <c r="D548" s="313"/>
    </row>
    <row r="549" spans="3:4" s="296" customFormat="1" x14ac:dyDescent="0.25">
      <c r="C549" s="313"/>
      <c r="D549" s="313"/>
    </row>
    <row r="550" spans="3:4" s="296" customFormat="1" x14ac:dyDescent="0.25">
      <c r="C550" s="313"/>
      <c r="D550" s="313"/>
    </row>
    <row r="551" spans="3:4" s="296" customFormat="1" x14ac:dyDescent="0.25">
      <c r="C551" s="313"/>
      <c r="D551" s="313"/>
    </row>
    <row r="552" spans="3:4" s="296" customFormat="1" x14ac:dyDescent="0.25">
      <c r="C552" s="313"/>
      <c r="D552" s="313"/>
    </row>
    <row r="553" spans="3:4" s="296" customFormat="1" x14ac:dyDescent="0.25">
      <c r="C553" s="313"/>
      <c r="D553" s="313"/>
    </row>
    <row r="554" spans="3:4" s="296" customFormat="1" x14ac:dyDescent="0.25">
      <c r="C554" s="313"/>
      <c r="D554" s="313"/>
    </row>
    <row r="555" spans="3:4" s="296" customFormat="1" x14ac:dyDescent="0.25">
      <c r="C555" s="313"/>
      <c r="D555" s="313"/>
    </row>
    <row r="556" spans="3:4" s="296" customFormat="1" x14ac:dyDescent="0.25">
      <c r="C556" s="313"/>
      <c r="D556" s="313"/>
    </row>
    <row r="557" spans="3:4" s="296" customFormat="1" x14ac:dyDescent="0.25">
      <c r="C557" s="313"/>
      <c r="D557" s="313"/>
    </row>
    <row r="558" spans="3:4" s="296" customFormat="1" x14ac:dyDescent="0.25">
      <c r="C558" s="313"/>
      <c r="D558" s="313"/>
    </row>
    <row r="559" spans="3:4" s="296" customFormat="1" x14ac:dyDescent="0.25">
      <c r="C559" s="313"/>
      <c r="D559" s="313"/>
    </row>
    <row r="560" spans="3:4" s="296" customFormat="1" x14ac:dyDescent="0.25">
      <c r="C560" s="313"/>
      <c r="D560" s="313"/>
    </row>
    <row r="561" spans="3:4" s="296" customFormat="1" x14ac:dyDescent="0.25">
      <c r="C561" s="313"/>
      <c r="D561" s="313"/>
    </row>
    <row r="562" spans="3:4" s="296" customFormat="1" x14ac:dyDescent="0.25">
      <c r="C562" s="313"/>
      <c r="D562" s="313"/>
    </row>
    <row r="563" spans="3:4" s="296" customFormat="1" x14ac:dyDescent="0.25">
      <c r="C563" s="313"/>
      <c r="D563" s="313"/>
    </row>
    <row r="564" spans="3:4" s="296" customFormat="1" x14ac:dyDescent="0.25">
      <c r="C564" s="313"/>
      <c r="D564" s="313"/>
    </row>
    <row r="565" spans="3:4" s="296" customFormat="1" x14ac:dyDescent="0.25">
      <c r="C565" s="313"/>
      <c r="D565" s="313"/>
    </row>
    <row r="566" spans="3:4" s="296" customFormat="1" x14ac:dyDescent="0.25">
      <c r="C566" s="313"/>
      <c r="D566" s="313"/>
    </row>
    <row r="567" spans="3:4" s="296" customFormat="1" x14ac:dyDescent="0.25">
      <c r="C567" s="313"/>
      <c r="D567" s="313"/>
    </row>
    <row r="568" spans="3:4" s="296" customFormat="1" x14ac:dyDescent="0.25">
      <c r="C568" s="313"/>
      <c r="D568" s="313"/>
    </row>
    <row r="569" spans="3:4" s="296" customFormat="1" x14ac:dyDescent="0.25">
      <c r="C569" s="313"/>
      <c r="D569" s="313"/>
    </row>
    <row r="570" spans="3:4" s="296" customFormat="1" x14ac:dyDescent="0.25">
      <c r="C570" s="313"/>
      <c r="D570" s="313"/>
    </row>
    <row r="571" spans="3:4" s="296" customFormat="1" x14ac:dyDescent="0.25">
      <c r="C571" s="313"/>
      <c r="D571" s="313"/>
    </row>
    <row r="572" spans="3:4" s="296" customFormat="1" x14ac:dyDescent="0.25">
      <c r="C572" s="313"/>
      <c r="D572" s="313"/>
    </row>
    <row r="573" spans="3:4" s="296" customFormat="1" x14ac:dyDescent="0.25">
      <c r="C573" s="313"/>
      <c r="D573" s="313"/>
    </row>
    <row r="574" spans="3:4" s="296" customFormat="1" x14ac:dyDescent="0.25">
      <c r="C574" s="313"/>
      <c r="D574" s="313"/>
    </row>
    <row r="575" spans="3:4" s="296" customFormat="1" x14ac:dyDescent="0.25">
      <c r="C575" s="313"/>
      <c r="D575" s="313"/>
    </row>
    <row r="576" spans="3:4" s="296" customFormat="1" x14ac:dyDescent="0.25">
      <c r="C576" s="313"/>
      <c r="D576" s="313"/>
    </row>
    <row r="577" spans="3:4" s="296" customFormat="1" x14ac:dyDescent="0.25">
      <c r="C577" s="313"/>
      <c r="D577" s="313"/>
    </row>
    <row r="578" spans="3:4" s="296" customFormat="1" x14ac:dyDescent="0.25">
      <c r="C578" s="313"/>
      <c r="D578" s="313"/>
    </row>
    <row r="579" spans="3:4" s="296" customFormat="1" x14ac:dyDescent="0.25">
      <c r="C579" s="313"/>
      <c r="D579" s="313"/>
    </row>
    <row r="580" spans="3:4" s="296" customFormat="1" x14ac:dyDescent="0.25">
      <c r="C580" s="313"/>
      <c r="D580" s="313"/>
    </row>
    <row r="581" spans="3:4" s="296" customFormat="1" x14ac:dyDescent="0.25">
      <c r="C581" s="313"/>
      <c r="D581" s="313"/>
    </row>
    <row r="582" spans="3:4" s="296" customFormat="1" x14ac:dyDescent="0.25">
      <c r="C582" s="313"/>
      <c r="D582" s="313"/>
    </row>
    <row r="583" spans="3:4" s="296" customFormat="1" x14ac:dyDescent="0.25">
      <c r="C583" s="313"/>
      <c r="D583" s="313"/>
    </row>
    <row r="584" spans="3:4" s="296" customFormat="1" x14ac:dyDescent="0.25">
      <c r="C584" s="313"/>
      <c r="D584" s="313"/>
    </row>
    <row r="585" spans="3:4" s="296" customFormat="1" x14ac:dyDescent="0.25">
      <c r="C585" s="313"/>
      <c r="D585" s="313"/>
    </row>
    <row r="586" spans="3:4" s="296" customFormat="1" x14ac:dyDescent="0.25">
      <c r="C586" s="313"/>
      <c r="D586" s="313"/>
    </row>
    <row r="587" spans="3:4" s="296" customFormat="1" x14ac:dyDescent="0.25">
      <c r="C587" s="313"/>
      <c r="D587" s="313"/>
    </row>
    <row r="588" spans="3:4" s="296" customFormat="1" x14ac:dyDescent="0.25">
      <c r="C588" s="313"/>
      <c r="D588" s="313"/>
    </row>
    <row r="589" spans="3:4" s="296" customFormat="1" x14ac:dyDescent="0.25">
      <c r="C589" s="313"/>
      <c r="D589" s="313"/>
    </row>
    <row r="590" spans="3:4" s="296" customFormat="1" x14ac:dyDescent="0.25">
      <c r="C590" s="313"/>
      <c r="D590" s="313"/>
    </row>
    <row r="591" spans="3:4" s="296" customFormat="1" x14ac:dyDescent="0.25">
      <c r="C591" s="313"/>
      <c r="D591" s="313"/>
    </row>
    <row r="592" spans="3:4" s="296" customFormat="1" x14ac:dyDescent="0.25">
      <c r="C592" s="313"/>
      <c r="D592" s="313"/>
    </row>
    <row r="593" spans="3:4" s="296" customFormat="1" x14ac:dyDescent="0.25">
      <c r="C593" s="313"/>
      <c r="D593" s="313"/>
    </row>
    <row r="594" spans="3:4" s="296" customFormat="1" x14ac:dyDescent="0.25">
      <c r="C594" s="313"/>
      <c r="D594" s="313"/>
    </row>
    <row r="595" spans="3:4" s="296" customFormat="1" x14ac:dyDescent="0.25">
      <c r="C595" s="313"/>
      <c r="D595" s="313"/>
    </row>
    <row r="596" spans="3:4" s="296" customFormat="1" x14ac:dyDescent="0.25">
      <c r="C596" s="313"/>
      <c r="D596" s="313"/>
    </row>
    <row r="597" spans="3:4" s="296" customFormat="1" x14ac:dyDescent="0.25">
      <c r="C597" s="313"/>
      <c r="D597" s="313"/>
    </row>
    <row r="598" spans="3:4" s="296" customFormat="1" x14ac:dyDescent="0.25">
      <c r="C598" s="313"/>
      <c r="D598" s="313"/>
    </row>
    <row r="599" spans="3:4" s="296" customFormat="1" x14ac:dyDescent="0.25">
      <c r="C599" s="313"/>
      <c r="D599" s="313"/>
    </row>
    <row r="600" spans="3:4" s="296" customFormat="1" x14ac:dyDescent="0.25">
      <c r="C600" s="313"/>
      <c r="D600" s="313"/>
    </row>
    <row r="601" spans="3:4" s="296" customFormat="1" x14ac:dyDescent="0.25">
      <c r="C601" s="313"/>
      <c r="D601" s="313"/>
    </row>
    <row r="602" spans="3:4" s="296" customFormat="1" x14ac:dyDescent="0.25">
      <c r="C602" s="313"/>
      <c r="D602" s="313"/>
    </row>
    <row r="603" spans="3:4" s="296" customFormat="1" x14ac:dyDescent="0.25">
      <c r="C603" s="313"/>
      <c r="D603" s="313"/>
    </row>
    <row r="604" spans="3:4" s="296" customFormat="1" x14ac:dyDescent="0.25">
      <c r="C604" s="313"/>
      <c r="D604" s="313"/>
    </row>
    <row r="605" spans="3:4" s="296" customFormat="1" x14ac:dyDescent="0.25">
      <c r="C605" s="313"/>
      <c r="D605" s="313"/>
    </row>
    <row r="606" spans="3:4" s="296" customFormat="1" x14ac:dyDescent="0.25">
      <c r="C606" s="313"/>
      <c r="D606" s="313"/>
    </row>
    <row r="607" spans="3:4" s="296" customFormat="1" x14ac:dyDescent="0.25">
      <c r="C607" s="313"/>
      <c r="D607" s="313"/>
    </row>
    <row r="608" spans="3:4" s="296" customFormat="1" x14ac:dyDescent="0.25">
      <c r="C608" s="313"/>
      <c r="D608" s="313"/>
    </row>
    <row r="609" spans="3:4" s="296" customFormat="1" x14ac:dyDescent="0.25">
      <c r="C609" s="313"/>
      <c r="D609" s="313"/>
    </row>
    <row r="610" spans="3:4" s="296" customFormat="1" x14ac:dyDescent="0.25">
      <c r="C610" s="313"/>
      <c r="D610" s="313"/>
    </row>
    <row r="611" spans="3:4" s="296" customFormat="1" x14ac:dyDescent="0.25">
      <c r="C611" s="313"/>
      <c r="D611" s="313"/>
    </row>
    <row r="612" spans="3:4" s="296" customFormat="1" x14ac:dyDescent="0.25">
      <c r="C612" s="313"/>
      <c r="D612" s="313"/>
    </row>
    <row r="613" spans="3:4" s="296" customFormat="1" x14ac:dyDescent="0.25">
      <c r="C613" s="313"/>
      <c r="D613" s="313"/>
    </row>
    <row r="614" spans="3:4" s="296" customFormat="1" x14ac:dyDescent="0.25">
      <c r="C614" s="313"/>
      <c r="D614" s="313"/>
    </row>
    <row r="615" spans="3:4" s="296" customFormat="1" x14ac:dyDescent="0.25">
      <c r="C615" s="313"/>
      <c r="D615" s="313"/>
    </row>
    <row r="616" spans="3:4" s="296" customFormat="1" x14ac:dyDescent="0.25">
      <c r="C616" s="313"/>
      <c r="D616" s="313"/>
    </row>
    <row r="617" spans="3:4" s="296" customFormat="1" x14ac:dyDescent="0.25">
      <c r="C617" s="313"/>
      <c r="D617" s="313"/>
    </row>
    <row r="618" spans="3:4" s="296" customFormat="1" x14ac:dyDescent="0.25">
      <c r="C618" s="313"/>
      <c r="D618" s="313"/>
    </row>
    <row r="619" spans="3:4" s="296" customFormat="1" x14ac:dyDescent="0.25">
      <c r="C619" s="313"/>
      <c r="D619" s="313"/>
    </row>
    <row r="620" spans="3:4" s="296" customFormat="1" x14ac:dyDescent="0.25">
      <c r="C620" s="313"/>
      <c r="D620" s="313"/>
    </row>
    <row r="621" spans="3:4" s="296" customFormat="1" x14ac:dyDescent="0.25">
      <c r="C621" s="313"/>
      <c r="D621" s="313"/>
    </row>
    <row r="622" spans="3:4" s="296" customFormat="1" x14ac:dyDescent="0.25">
      <c r="C622" s="313"/>
      <c r="D622" s="313"/>
    </row>
    <row r="623" spans="3:4" s="296" customFormat="1" x14ac:dyDescent="0.25">
      <c r="C623" s="313"/>
      <c r="D623" s="313"/>
    </row>
    <row r="624" spans="3:4" s="296" customFormat="1" x14ac:dyDescent="0.25">
      <c r="C624" s="313"/>
      <c r="D624" s="313"/>
    </row>
    <row r="625" spans="3:4" s="296" customFormat="1" x14ac:dyDescent="0.25">
      <c r="C625" s="313"/>
      <c r="D625" s="313"/>
    </row>
    <row r="626" spans="3:4" s="296" customFormat="1" x14ac:dyDescent="0.25">
      <c r="C626" s="313"/>
      <c r="D626" s="313"/>
    </row>
    <row r="627" spans="3:4" s="296" customFormat="1" x14ac:dyDescent="0.25">
      <c r="C627" s="313"/>
      <c r="D627" s="313"/>
    </row>
    <row r="628" spans="3:4" s="296" customFormat="1" x14ac:dyDescent="0.25">
      <c r="C628" s="313"/>
      <c r="D628" s="313"/>
    </row>
    <row r="629" spans="3:4" s="296" customFormat="1" x14ac:dyDescent="0.25">
      <c r="C629" s="313"/>
      <c r="D629" s="313"/>
    </row>
    <row r="630" spans="3:4" s="296" customFormat="1" x14ac:dyDescent="0.25">
      <c r="C630" s="313"/>
      <c r="D630" s="313"/>
    </row>
    <row r="631" spans="3:4" s="296" customFormat="1" x14ac:dyDescent="0.25">
      <c r="C631" s="313"/>
      <c r="D631" s="313"/>
    </row>
    <row r="632" spans="3:4" s="296" customFormat="1" x14ac:dyDescent="0.25">
      <c r="C632" s="313"/>
      <c r="D632" s="313"/>
    </row>
    <row r="633" spans="3:4" s="296" customFormat="1" x14ac:dyDescent="0.25">
      <c r="C633" s="313"/>
      <c r="D633" s="313"/>
    </row>
    <row r="634" spans="3:4" s="296" customFormat="1" x14ac:dyDescent="0.25">
      <c r="C634" s="313"/>
      <c r="D634" s="313"/>
    </row>
    <row r="635" spans="3:4" s="296" customFormat="1" x14ac:dyDescent="0.25">
      <c r="C635" s="313"/>
      <c r="D635" s="313"/>
    </row>
    <row r="636" spans="3:4" s="296" customFormat="1" x14ac:dyDescent="0.25">
      <c r="C636" s="313"/>
      <c r="D636" s="313"/>
    </row>
    <row r="637" spans="3:4" s="296" customFormat="1" x14ac:dyDescent="0.25">
      <c r="C637" s="313"/>
      <c r="D637" s="313"/>
    </row>
    <row r="638" spans="3:4" s="296" customFormat="1" x14ac:dyDescent="0.25">
      <c r="C638" s="313"/>
      <c r="D638" s="313"/>
    </row>
    <row r="639" spans="3:4" s="296" customFormat="1" x14ac:dyDescent="0.25">
      <c r="C639" s="313"/>
      <c r="D639" s="313"/>
    </row>
    <row r="640" spans="3:4" s="296" customFormat="1" x14ac:dyDescent="0.25">
      <c r="C640" s="313"/>
      <c r="D640" s="313"/>
    </row>
    <row r="641" spans="3:4" s="296" customFormat="1" x14ac:dyDescent="0.25">
      <c r="C641" s="313"/>
      <c r="D641" s="313"/>
    </row>
    <row r="642" spans="3:4" s="296" customFormat="1" x14ac:dyDescent="0.25">
      <c r="C642" s="313"/>
      <c r="D642" s="313"/>
    </row>
    <row r="643" spans="3:4" s="296" customFormat="1" x14ac:dyDescent="0.25">
      <c r="C643" s="313"/>
      <c r="D643" s="313"/>
    </row>
    <row r="644" spans="3:4" s="296" customFormat="1" x14ac:dyDescent="0.25">
      <c r="C644" s="313"/>
      <c r="D644" s="313"/>
    </row>
    <row r="645" spans="3:4" s="296" customFormat="1" x14ac:dyDescent="0.25">
      <c r="C645" s="313"/>
      <c r="D645" s="313"/>
    </row>
    <row r="646" spans="3:4" s="296" customFormat="1" x14ac:dyDescent="0.25">
      <c r="C646" s="313"/>
      <c r="D646" s="313"/>
    </row>
    <row r="647" spans="3:4" s="296" customFormat="1" x14ac:dyDescent="0.25">
      <c r="C647" s="313"/>
      <c r="D647" s="313"/>
    </row>
    <row r="648" spans="3:4" s="296" customFormat="1" x14ac:dyDescent="0.25">
      <c r="C648" s="313"/>
      <c r="D648" s="313"/>
    </row>
    <row r="649" spans="3:4" s="296" customFormat="1" x14ac:dyDescent="0.25">
      <c r="C649" s="313"/>
      <c r="D649" s="313"/>
    </row>
    <row r="650" spans="3:4" s="296" customFormat="1" x14ac:dyDescent="0.25">
      <c r="C650" s="313"/>
      <c r="D650" s="313"/>
    </row>
    <row r="651" spans="3:4" s="296" customFormat="1" x14ac:dyDescent="0.25">
      <c r="C651" s="313"/>
      <c r="D651" s="313"/>
    </row>
    <row r="652" spans="3:4" s="296" customFormat="1" x14ac:dyDescent="0.25">
      <c r="C652" s="313"/>
      <c r="D652" s="313"/>
    </row>
    <row r="653" spans="3:4" s="296" customFormat="1" x14ac:dyDescent="0.25">
      <c r="C653" s="313"/>
      <c r="D653" s="313"/>
    </row>
    <row r="654" spans="3:4" s="296" customFormat="1" x14ac:dyDescent="0.25">
      <c r="C654" s="313"/>
      <c r="D654" s="313"/>
    </row>
    <row r="655" spans="3:4" s="296" customFormat="1" x14ac:dyDescent="0.25">
      <c r="C655" s="313"/>
      <c r="D655" s="313"/>
    </row>
    <row r="656" spans="3:4" s="296" customFormat="1" x14ac:dyDescent="0.25">
      <c r="C656" s="313"/>
      <c r="D656" s="313"/>
    </row>
    <row r="657" spans="3:4" s="296" customFormat="1" x14ac:dyDescent="0.25">
      <c r="C657" s="313"/>
      <c r="D657" s="313"/>
    </row>
    <row r="658" spans="3:4" s="296" customFormat="1" x14ac:dyDescent="0.25">
      <c r="C658" s="313"/>
      <c r="D658" s="313"/>
    </row>
    <row r="659" spans="3:4" s="296" customFormat="1" x14ac:dyDescent="0.25">
      <c r="C659" s="313"/>
      <c r="D659" s="313"/>
    </row>
    <row r="660" spans="3:4" s="296" customFormat="1" x14ac:dyDescent="0.25">
      <c r="C660" s="313"/>
      <c r="D660" s="313"/>
    </row>
    <row r="661" spans="3:4" s="296" customFormat="1" x14ac:dyDescent="0.25">
      <c r="C661" s="313"/>
      <c r="D661" s="313"/>
    </row>
    <row r="662" spans="3:4" s="296" customFormat="1" x14ac:dyDescent="0.25">
      <c r="C662" s="313"/>
      <c r="D662" s="313"/>
    </row>
    <row r="663" spans="3:4" s="296" customFormat="1" x14ac:dyDescent="0.25">
      <c r="C663" s="313"/>
      <c r="D663" s="313"/>
    </row>
    <row r="664" spans="3:4" s="296" customFormat="1" x14ac:dyDescent="0.25">
      <c r="C664" s="313"/>
      <c r="D664" s="313"/>
    </row>
    <row r="665" spans="3:4" s="296" customFormat="1" x14ac:dyDescent="0.25">
      <c r="C665" s="313"/>
      <c r="D665" s="313"/>
    </row>
    <row r="666" spans="3:4" s="296" customFormat="1" x14ac:dyDescent="0.25">
      <c r="C666" s="313"/>
      <c r="D666" s="313"/>
    </row>
    <row r="667" spans="3:4" s="296" customFormat="1" x14ac:dyDescent="0.25">
      <c r="C667" s="313"/>
      <c r="D667" s="313"/>
    </row>
    <row r="668" spans="3:4" s="296" customFormat="1" x14ac:dyDescent="0.25">
      <c r="C668" s="313"/>
      <c r="D668" s="313"/>
    </row>
    <row r="669" spans="3:4" s="296" customFormat="1" x14ac:dyDescent="0.25">
      <c r="C669" s="313"/>
      <c r="D669" s="313"/>
    </row>
    <row r="670" spans="3:4" s="296" customFormat="1" x14ac:dyDescent="0.25">
      <c r="C670" s="313"/>
      <c r="D670" s="313"/>
    </row>
    <row r="671" spans="3:4" s="296" customFormat="1" x14ac:dyDescent="0.25">
      <c r="C671" s="313"/>
      <c r="D671" s="313"/>
    </row>
    <row r="672" spans="3:4" s="296" customFormat="1" x14ac:dyDescent="0.25">
      <c r="C672" s="313"/>
      <c r="D672" s="313"/>
    </row>
    <row r="673" spans="3:4" s="296" customFormat="1" x14ac:dyDescent="0.25">
      <c r="C673" s="313"/>
      <c r="D673" s="313"/>
    </row>
    <row r="674" spans="3:4" s="296" customFormat="1" x14ac:dyDescent="0.25">
      <c r="C674" s="313"/>
      <c r="D674" s="313"/>
    </row>
    <row r="675" spans="3:4" s="296" customFormat="1" x14ac:dyDescent="0.25">
      <c r="C675" s="313"/>
      <c r="D675" s="313"/>
    </row>
    <row r="676" spans="3:4" s="296" customFormat="1" x14ac:dyDescent="0.25">
      <c r="C676" s="313"/>
      <c r="D676" s="313"/>
    </row>
    <row r="677" spans="3:4" s="296" customFormat="1" x14ac:dyDescent="0.25">
      <c r="C677" s="313"/>
      <c r="D677" s="313"/>
    </row>
    <row r="678" spans="3:4" s="296" customFormat="1" x14ac:dyDescent="0.25">
      <c r="C678" s="313"/>
      <c r="D678" s="313"/>
    </row>
    <row r="679" spans="3:4" s="296" customFormat="1" x14ac:dyDescent="0.25">
      <c r="C679" s="313"/>
      <c r="D679" s="313"/>
    </row>
    <row r="680" spans="3:4" s="296" customFormat="1" x14ac:dyDescent="0.25">
      <c r="C680" s="313"/>
      <c r="D680" s="313"/>
    </row>
    <row r="681" spans="3:4" s="296" customFormat="1" x14ac:dyDescent="0.25">
      <c r="C681" s="313"/>
      <c r="D681" s="313"/>
    </row>
    <row r="682" spans="3:4" s="296" customFormat="1" x14ac:dyDescent="0.25">
      <c r="C682" s="313"/>
      <c r="D682" s="313"/>
    </row>
    <row r="683" spans="3:4" s="296" customFormat="1" x14ac:dyDescent="0.25">
      <c r="C683" s="313"/>
      <c r="D683" s="313"/>
    </row>
    <row r="684" spans="3:4" s="296" customFormat="1" x14ac:dyDescent="0.25">
      <c r="C684" s="313"/>
      <c r="D684" s="313"/>
    </row>
    <row r="685" spans="3:4" s="296" customFormat="1" x14ac:dyDescent="0.25">
      <c r="C685" s="313"/>
      <c r="D685" s="313"/>
    </row>
    <row r="686" spans="3:4" s="296" customFormat="1" x14ac:dyDescent="0.25">
      <c r="C686" s="313"/>
      <c r="D686" s="313"/>
    </row>
    <row r="687" spans="3:4" s="296" customFormat="1" x14ac:dyDescent="0.25">
      <c r="C687" s="313"/>
      <c r="D687" s="313"/>
    </row>
    <row r="688" spans="3:4" s="296" customFormat="1" x14ac:dyDescent="0.25">
      <c r="C688" s="313"/>
      <c r="D688" s="313"/>
    </row>
    <row r="689" spans="3:4" s="296" customFormat="1" x14ac:dyDescent="0.25">
      <c r="C689" s="313"/>
      <c r="D689" s="313"/>
    </row>
    <row r="690" spans="3:4" s="296" customFormat="1" x14ac:dyDescent="0.25">
      <c r="C690" s="313"/>
      <c r="D690" s="313"/>
    </row>
    <row r="691" spans="3:4" s="296" customFormat="1" x14ac:dyDescent="0.25">
      <c r="C691" s="313"/>
      <c r="D691" s="313"/>
    </row>
    <row r="692" spans="3:4" s="296" customFormat="1" x14ac:dyDescent="0.25">
      <c r="C692" s="313"/>
      <c r="D692" s="313"/>
    </row>
    <row r="693" spans="3:4" s="296" customFormat="1" x14ac:dyDescent="0.25">
      <c r="C693" s="313"/>
      <c r="D693" s="313"/>
    </row>
    <row r="694" spans="3:4" s="296" customFormat="1" x14ac:dyDescent="0.25">
      <c r="C694" s="313"/>
      <c r="D694" s="313"/>
    </row>
    <row r="695" spans="3:4" s="296" customFormat="1" x14ac:dyDescent="0.25">
      <c r="C695" s="313"/>
      <c r="D695" s="313"/>
    </row>
    <row r="696" spans="3:4" s="296" customFormat="1" x14ac:dyDescent="0.25">
      <c r="C696" s="313"/>
      <c r="D696" s="313"/>
    </row>
    <row r="697" spans="3:4" s="296" customFormat="1" x14ac:dyDescent="0.25">
      <c r="C697" s="313"/>
      <c r="D697" s="313"/>
    </row>
    <row r="698" spans="3:4" s="296" customFormat="1" x14ac:dyDescent="0.25">
      <c r="C698" s="313"/>
      <c r="D698" s="313"/>
    </row>
    <row r="699" spans="3:4" s="296" customFormat="1" x14ac:dyDescent="0.25">
      <c r="C699" s="313"/>
      <c r="D699" s="313"/>
    </row>
    <row r="700" spans="3:4" s="296" customFormat="1" x14ac:dyDescent="0.25">
      <c r="C700" s="313"/>
      <c r="D700" s="313"/>
    </row>
    <row r="701" spans="3:4" s="296" customFormat="1" x14ac:dyDescent="0.25">
      <c r="C701" s="313"/>
      <c r="D701" s="313"/>
    </row>
    <row r="702" spans="3:4" s="296" customFormat="1" x14ac:dyDescent="0.25">
      <c r="C702" s="313"/>
      <c r="D702" s="313"/>
    </row>
    <row r="703" spans="3:4" s="296" customFormat="1" x14ac:dyDescent="0.25">
      <c r="C703" s="313"/>
      <c r="D703" s="313"/>
    </row>
    <row r="704" spans="3:4" s="296" customFormat="1" x14ac:dyDescent="0.25">
      <c r="C704" s="313"/>
      <c r="D704" s="313"/>
    </row>
    <row r="705" spans="3:4" s="296" customFormat="1" x14ac:dyDescent="0.25">
      <c r="C705" s="313"/>
      <c r="D705" s="313"/>
    </row>
    <row r="706" spans="3:4" s="296" customFormat="1" x14ac:dyDescent="0.25">
      <c r="C706" s="313"/>
      <c r="D706" s="313"/>
    </row>
    <row r="707" spans="3:4" s="296" customFormat="1" x14ac:dyDescent="0.25">
      <c r="C707" s="313"/>
      <c r="D707" s="313"/>
    </row>
    <row r="708" spans="3:4" s="296" customFormat="1" x14ac:dyDescent="0.25">
      <c r="C708" s="313"/>
      <c r="D708" s="313"/>
    </row>
    <row r="709" spans="3:4" s="296" customFormat="1" x14ac:dyDescent="0.25">
      <c r="C709" s="313"/>
      <c r="D709" s="313"/>
    </row>
    <row r="710" spans="3:4" s="296" customFormat="1" x14ac:dyDescent="0.25">
      <c r="C710" s="313"/>
      <c r="D710" s="313"/>
    </row>
    <row r="711" spans="3:4" s="296" customFormat="1" x14ac:dyDescent="0.25">
      <c r="C711" s="313"/>
      <c r="D711" s="313"/>
    </row>
    <row r="712" spans="3:4" s="296" customFormat="1" x14ac:dyDescent="0.25">
      <c r="C712" s="313"/>
      <c r="D712" s="313"/>
    </row>
    <row r="713" spans="3:4" s="296" customFormat="1" x14ac:dyDescent="0.25">
      <c r="C713" s="313"/>
      <c r="D713" s="313"/>
    </row>
    <row r="714" spans="3:4" s="296" customFormat="1" x14ac:dyDescent="0.25">
      <c r="C714" s="313"/>
      <c r="D714" s="313"/>
    </row>
    <row r="715" spans="3:4" s="296" customFormat="1" x14ac:dyDescent="0.25">
      <c r="C715" s="313"/>
      <c r="D715" s="313"/>
    </row>
    <row r="716" spans="3:4" s="296" customFormat="1" x14ac:dyDescent="0.25">
      <c r="C716" s="313"/>
      <c r="D716" s="313"/>
    </row>
    <row r="717" spans="3:4" s="296" customFormat="1" x14ac:dyDescent="0.25">
      <c r="C717" s="313"/>
      <c r="D717" s="313"/>
    </row>
    <row r="718" spans="3:4" s="296" customFormat="1" x14ac:dyDescent="0.25">
      <c r="C718" s="313"/>
      <c r="D718" s="313"/>
    </row>
    <row r="719" spans="3:4" s="296" customFormat="1" x14ac:dyDescent="0.25">
      <c r="C719" s="313"/>
      <c r="D719" s="313"/>
    </row>
    <row r="720" spans="3:4" s="296" customFormat="1" x14ac:dyDescent="0.25">
      <c r="C720" s="313"/>
      <c r="D720" s="313"/>
    </row>
    <row r="721" spans="3:4" s="296" customFormat="1" x14ac:dyDescent="0.25">
      <c r="C721" s="313"/>
      <c r="D721" s="313"/>
    </row>
    <row r="722" spans="3:4" s="296" customFormat="1" x14ac:dyDescent="0.25">
      <c r="C722" s="313"/>
      <c r="D722" s="313"/>
    </row>
    <row r="723" spans="3:4" s="296" customFormat="1" x14ac:dyDescent="0.25">
      <c r="C723" s="313"/>
      <c r="D723" s="313"/>
    </row>
    <row r="724" spans="3:4" s="296" customFormat="1" x14ac:dyDescent="0.25">
      <c r="C724" s="313"/>
      <c r="D724" s="313"/>
    </row>
    <row r="725" spans="3:4" s="296" customFormat="1" x14ac:dyDescent="0.25">
      <c r="C725" s="313"/>
      <c r="D725" s="313"/>
    </row>
    <row r="726" spans="3:4" s="296" customFormat="1" x14ac:dyDescent="0.25">
      <c r="C726" s="313"/>
      <c r="D726" s="313"/>
    </row>
    <row r="727" spans="3:4" s="296" customFormat="1" x14ac:dyDescent="0.25">
      <c r="C727" s="313"/>
      <c r="D727" s="313"/>
    </row>
    <row r="728" spans="3:4" s="296" customFormat="1" x14ac:dyDescent="0.25">
      <c r="C728" s="313"/>
      <c r="D728" s="313"/>
    </row>
    <row r="729" spans="3:4" s="296" customFormat="1" x14ac:dyDescent="0.25">
      <c r="C729" s="313"/>
      <c r="D729" s="313"/>
    </row>
    <row r="730" spans="3:4" s="296" customFormat="1" x14ac:dyDescent="0.25">
      <c r="C730" s="313"/>
      <c r="D730" s="313"/>
    </row>
    <row r="731" spans="3:4" s="296" customFormat="1" x14ac:dyDescent="0.25">
      <c r="C731" s="313"/>
      <c r="D731" s="313"/>
    </row>
    <row r="732" spans="3:4" s="296" customFormat="1" x14ac:dyDescent="0.25">
      <c r="C732" s="313"/>
      <c r="D732" s="313"/>
    </row>
    <row r="733" spans="3:4" s="296" customFormat="1" x14ac:dyDescent="0.25">
      <c r="C733" s="313"/>
      <c r="D733" s="313"/>
    </row>
    <row r="734" spans="3:4" s="296" customFormat="1" x14ac:dyDescent="0.25">
      <c r="C734" s="313"/>
      <c r="D734" s="313"/>
    </row>
    <row r="735" spans="3:4" s="296" customFormat="1" x14ac:dyDescent="0.25">
      <c r="C735" s="313"/>
      <c r="D735" s="313"/>
    </row>
    <row r="736" spans="3:4" s="296" customFormat="1" x14ac:dyDescent="0.25">
      <c r="C736" s="313"/>
      <c r="D736" s="313"/>
    </row>
    <row r="737" spans="3:4" s="296" customFormat="1" x14ac:dyDescent="0.25">
      <c r="C737" s="313"/>
      <c r="D737" s="313"/>
    </row>
    <row r="738" spans="3:4" s="296" customFormat="1" x14ac:dyDescent="0.25">
      <c r="C738" s="313"/>
      <c r="D738" s="313"/>
    </row>
    <row r="739" spans="3:4" s="296" customFormat="1" x14ac:dyDescent="0.25">
      <c r="C739" s="313"/>
      <c r="D739" s="313"/>
    </row>
    <row r="740" spans="3:4" s="296" customFormat="1" x14ac:dyDescent="0.25">
      <c r="C740" s="313"/>
      <c r="D740" s="313"/>
    </row>
    <row r="741" spans="3:4" s="296" customFormat="1" x14ac:dyDescent="0.25">
      <c r="C741" s="313"/>
      <c r="D741" s="313"/>
    </row>
    <row r="742" spans="3:4" s="296" customFormat="1" x14ac:dyDescent="0.25">
      <c r="C742" s="313"/>
      <c r="D742" s="313"/>
    </row>
    <row r="743" spans="3:4" s="296" customFormat="1" x14ac:dyDescent="0.25">
      <c r="C743" s="313"/>
      <c r="D743" s="313"/>
    </row>
    <row r="744" spans="3:4" s="296" customFormat="1" x14ac:dyDescent="0.25">
      <c r="C744" s="313"/>
      <c r="D744" s="313"/>
    </row>
    <row r="745" spans="3:4" s="296" customFormat="1" x14ac:dyDescent="0.25">
      <c r="C745" s="313"/>
      <c r="D745" s="313"/>
    </row>
    <row r="746" spans="3:4" s="296" customFormat="1" x14ac:dyDescent="0.25">
      <c r="C746" s="313"/>
      <c r="D746" s="313"/>
    </row>
    <row r="747" spans="3:4" s="296" customFormat="1" x14ac:dyDescent="0.25">
      <c r="C747" s="313"/>
      <c r="D747" s="313"/>
    </row>
    <row r="748" spans="3:4" s="296" customFormat="1" x14ac:dyDescent="0.25">
      <c r="C748" s="313"/>
      <c r="D748" s="313"/>
    </row>
    <row r="749" spans="3:4" s="296" customFormat="1" x14ac:dyDescent="0.25">
      <c r="C749" s="313"/>
      <c r="D749" s="313"/>
    </row>
    <row r="750" spans="3:4" s="296" customFormat="1" x14ac:dyDescent="0.25">
      <c r="C750" s="313"/>
      <c r="D750" s="313"/>
    </row>
    <row r="751" spans="3:4" s="296" customFormat="1" x14ac:dyDescent="0.25">
      <c r="C751" s="313"/>
      <c r="D751" s="313"/>
    </row>
    <row r="752" spans="3:4" s="296" customFormat="1" x14ac:dyDescent="0.25">
      <c r="C752" s="313"/>
      <c r="D752" s="313"/>
    </row>
    <row r="753" spans="3:4" s="296" customFormat="1" x14ac:dyDescent="0.25">
      <c r="C753" s="313"/>
      <c r="D753" s="313"/>
    </row>
    <row r="754" spans="3:4" s="296" customFormat="1" x14ac:dyDescent="0.25">
      <c r="C754" s="313"/>
      <c r="D754" s="313"/>
    </row>
    <row r="755" spans="3:4" s="296" customFormat="1" x14ac:dyDescent="0.25">
      <c r="C755" s="313"/>
      <c r="D755" s="313"/>
    </row>
    <row r="756" spans="3:4" s="296" customFormat="1" x14ac:dyDescent="0.25">
      <c r="C756" s="313"/>
      <c r="D756" s="313"/>
    </row>
    <row r="757" spans="3:4" s="296" customFormat="1" x14ac:dyDescent="0.25">
      <c r="C757" s="313"/>
      <c r="D757" s="313"/>
    </row>
    <row r="758" spans="3:4" s="296" customFormat="1" x14ac:dyDescent="0.25">
      <c r="C758" s="313"/>
      <c r="D758" s="313"/>
    </row>
    <row r="759" spans="3:4" s="296" customFormat="1" x14ac:dyDescent="0.25">
      <c r="C759" s="313"/>
      <c r="D759" s="313"/>
    </row>
    <row r="760" spans="3:4" s="296" customFormat="1" x14ac:dyDescent="0.25">
      <c r="C760" s="313"/>
      <c r="D760" s="313"/>
    </row>
    <row r="761" spans="3:4" s="296" customFormat="1" x14ac:dyDescent="0.25">
      <c r="C761" s="313"/>
      <c r="D761" s="313"/>
    </row>
    <row r="762" spans="3:4" s="296" customFormat="1" x14ac:dyDescent="0.25">
      <c r="C762" s="313"/>
      <c r="D762" s="313"/>
    </row>
    <row r="763" spans="3:4" s="296" customFormat="1" x14ac:dyDescent="0.25">
      <c r="C763" s="313"/>
      <c r="D763" s="313"/>
    </row>
    <row r="764" spans="3:4" s="296" customFormat="1" x14ac:dyDescent="0.25">
      <c r="C764" s="313"/>
      <c r="D764" s="313"/>
    </row>
    <row r="765" spans="3:4" s="296" customFormat="1" x14ac:dyDescent="0.25">
      <c r="C765" s="313"/>
      <c r="D765" s="313"/>
    </row>
    <row r="766" spans="3:4" s="296" customFormat="1" x14ac:dyDescent="0.25">
      <c r="C766" s="313"/>
      <c r="D766" s="313"/>
    </row>
    <row r="767" spans="3:4" s="296" customFormat="1" x14ac:dyDescent="0.25">
      <c r="C767" s="313"/>
      <c r="D767" s="313"/>
    </row>
    <row r="768" spans="3:4" s="296" customFormat="1" x14ac:dyDescent="0.25">
      <c r="C768" s="313"/>
      <c r="D768" s="313"/>
    </row>
    <row r="769" spans="3:4" s="296" customFormat="1" x14ac:dyDescent="0.25">
      <c r="C769" s="313"/>
      <c r="D769" s="313"/>
    </row>
    <row r="770" spans="3:4" s="296" customFormat="1" x14ac:dyDescent="0.25">
      <c r="C770" s="313"/>
      <c r="D770" s="313"/>
    </row>
    <row r="771" spans="3:4" s="296" customFormat="1" x14ac:dyDescent="0.25">
      <c r="C771" s="313"/>
      <c r="D771" s="313"/>
    </row>
    <row r="772" spans="3:4" s="296" customFormat="1" x14ac:dyDescent="0.25">
      <c r="C772" s="313"/>
      <c r="D772" s="313"/>
    </row>
    <row r="773" spans="3:4" s="296" customFormat="1" x14ac:dyDescent="0.25">
      <c r="C773" s="313"/>
      <c r="D773" s="313"/>
    </row>
    <row r="774" spans="3:4" s="296" customFormat="1" x14ac:dyDescent="0.25">
      <c r="C774" s="313"/>
      <c r="D774" s="313"/>
    </row>
    <row r="775" spans="3:4" s="296" customFormat="1" x14ac:dyDescent="0.25">
      <c r="C775" s="313"/>
      <c r="D775" s="313"/>
    </row>
    <row r="776" spans="3:4" s="296" customFormat="1" x14ac:dyDescent="0.25">
      <c r="C776" s="313"/>
      <c r="D776" s="313"/>
    </row>
    <row r="777" spans="3:4" s="296" customFormat="1" x14ac:dyDescent="0.25">
      <c r="C777" s="313"/>
      <c r="D777" s="313"/>
    </row>
    <row r="778" spans="3:4" s="296" customFormat="1" x14ac:dyDescent="0.25">
      <c r="C778" s="313"/>
      <c r="D778" s="313"/>
    </row>
    <row r="779" spans="3:4" s="296" customFormat="1" x14ac:dyDescent="0.25">
      <c r="C779" s="313"/>
      <c r="D779" s="313"/>
    </row>
    <row r="780" spans="3:4" s="296" customFormat="1" x14ac:dyDescent="0.25">
      <c r="C780" s="313"/>
      <c r="D780" s="313"/>
    </row>
    <row r="781" spans="3:4" s="296" customFormat="1" x14ac:dyDescent="0.25">
      <c r="C781" s="313"/>
      <c r="D781" s="313"/>
    </row>
    <row r="782" spans="3:4" s="296" customFormat="1" x14ac:dyDescent="0.25">
      <c r="C782" s="313"/>
      <c r="D782" s="313"/>
    </row>
    <row r="783" spans="3:4" s="296" customFormat="1" x14ac:dyDescent="0.25">
      <c r="C783" s="313"/>
      <c r="D783" s="313"/>
    </row>
    <row r="784" spans="3:4" s="296" customFormat="1" x14ac:dyDescent="0.25">
      <c r="C784" s="313"/>
      <c r="D784" s="313"/>
    </row>
    <row r="785" spans="3:4" s="296" customFormat="1" x14ac:dyDescent="0.25">
      <c r="C785" s="313"/>
      <c r="D785" s="313"/>
    </row>
    <row r="786" spans="3:4" s="296" customFormat="1" x14ac:dyDescent="0.25">
      <c r="C786" s="313"/>
      <c r="D786" s="313"/>
    </row>
    <row r="787" spans="3:4" s="296" customFormat="1" x14ac:dyDescent="0.25">
      <c r="C787" s="313"/>
      <c r="D787" s="313"/>
    </row>
    <row r="788" spans="3:4" s="296" customFormat="1" x14ac:dyDescent="0.25">
      <c r="C788" s="313"/>
      <c r="D788" s="313"/>
    </row>
    <row r="789" spans="3:4" s="296" customFormat="1" x14ac:dyDescent="0.25">
      <c r="C789" s="313"/>
      <c r="D789" s="313"/>
    </row>
    <row r="790" spans="3:4" s="296" customFormat="1" x14ac:dyDescent="0.25">
      <c r="C790" s="313"/>
      <c r="D790" s="313"/>
    </row>
    <row r="791" spans="3:4" s="296" customFormat="1" x14ac:dyDescent="0.25">
      <c r="C791" s="313"/>
      <c r="D791" s="313"/>
    </row>
    <row r="792" spans="3:4" s="296" customFormat="1" x14ac:dyDescent="0.25">
      <c r="C792" s="313"/>
      <c r="D792" s="313"/>
    </row>
    <row r="793" spans="3:4" s="296" customFormat="1" x14ac:dyDescent="0.25">
      <c r="C793" s="313"/>
      <c r="D793" s="313"/>
    </row>
    <row r="794" spans="3:4" s="296" customFormat="1" x14ac:dyDescent="0.25">
      <c r="C794" s="313"/>
      <c r="D794" s="313"/>
    </row>
    <row r="795" spans="3:4" s="296" customFormat="1" x14ac:dyDescent="0.25">
      <c r="C795" s="313"/>
      <c r="D795" s="313"/>
    </row>
    <row r="796" spans="3:4" s="296" customFormat="1" x14ac:dyDescent="0.25">
      <c r="C796" s="313"/>
      <c r="D796" s="313"/>
    </row>
    <row r="797" spans="3:4" s="296" customFormat="1" x14ac:dyDescent="0.25">
      <c r="C797" s="313"/>
      <c r="D797" s="313"/>
    </row>
    <row r="798" spans="3:4" s="296" customFormat="1" x14ac:dyDescent="0.25">
      <c r="C798" s="313"/>
      <c r="D798" s="313"/>
    </row>
    <row r="799" spans="3:4" s="296" customFormat="1" x14ac:dyDescent="0.25">
      <c r="C799" s="313"/>
      <c r="D799" s="313"/>
    </row>
    <row r="800" spans="3:4" s="296" customFormat="1" x14ac:dyDescent="0.25">
      <c r="C800" s="313"/>
      <c r="D800" s="313"/>
    </row>
    <row r="801" spans="3:4" s="296" customFormat="1" x14ac:dyDescent="0.25">
      <c r="C801" s="313"/>
      <c r="D801" s="313"/>
    </row>
    <row r="802" spans="3:4" s="296" customFormat="1" x14ac:dyDescent="0.25">
      <c r="C802" s="313"/>
      <c r="D802" s="313"/>
    </row>
    <row r="803" spans="3:4" s="296" customFormat="1" x14ac:dyDescent="0.25">
      <c r="C803" s="313"/>
      <c r="D803" s="313"/>
    </row>
    <row r="804" spans="3:4" s="296" customFormat="1" x14ac:dyDescent="0.25">
      <c r="C804" s="313"/>
      <c r="D804" s="313"/>
    </row>
    <row r="805" spans="3:4" s="296" customFormat="1" x14ac:dyDescent="0.25">
      <c r="C805" s="313"/>
      <c r="D805" s="313"/>
    </row>
    <row r="806" spans="3:4" s="296" customFormat="1" x14ac:dyDescent="0.25">
      <c r="C806" s="313"/>
      <c r="D806" s="313"/>
    </row>
    <row r="807" spans="3:4" s="296" customFormat="1" x14ac:dyDescent="0.25">
      <c r="C807" s="313"/>
      <c r="D807" s="313"/>
    </row>
    <row r="808" spans="3:4" s="296" customFormat="1" x14ac:dyDescent="0.25">
      <c r="C808" s="313"/>
      <c r="D808" s="313"/>
    </row>
    <row r="809" spans="3:4" s="296" customFormat="1" x14ac:dyDescent="0.25">
      <c r="C809" s="313"/>
      <c r="D809" s="313"/>
    </row>
    <row r="810" spans="3:4" s="296" customFormat="1" x14ac:dyDescent="0.25">
      <c r="C810" s="313"/>
      <c r="D810" s="313"/>
    </row>
    <row r="811" spans="3:4" s="296" customFormat="1" x14ac:dyDescent="0.25">
      <c r="C811" s="313"/>
      <c r="D811" s="313"/>
    </row>
    <row r="812" spans="3:4" s="296" customFormat="1" x14ac:dyDescent="0.25">
      <c r="C812" s="313"/>
      <c r="D812" s="313"/>
    </row>
    <row r="813" spans="3:4" s="296" customFormat="1" x14ac:dyDescent="0.25">
      <c r="C813" s="313"/>
      <c r="D813" s="313"/>
    </row>
    <row r="814" spans="3:4" s="296" customFormat="1" x14ac:dyDescent="0.25">
      <c r="C814" s="313"/>
      <c r="D814" s="313"/>
    </row>
    <row r="815" spans="3:4" s="296" customFormat="1" x14ac:dyDescent="0.25">
      <c r="C815" s="313"/>
      <c r="D815" s="313"/>
    </row>
    <row r="816" spans="3:4" s="296" customFormat="1" x14ac:dyDescent="0.25">
      <c r="C816" s="313"/>
      <c r="D816" s="313"/>
    </row>
    <row r="817" spans="3:4" s="296" customFormat="1" x14ac:dyDescent="0.25">
      <c r="C817" s="313"/>
      <c r="D817" s="313"/>
    </row>
    <row r="818" spans="3:4" s="296" customFormat="1" x14ac:dyDescent="0.25">
      <c r="C818" s="313"/>
      <c r="D818" s="313"/>
    </row>
    <row r="819" spans="3:4" s="296" customFormat="1" x14ac:dyDescent="0.25">
      <c r="C819" s="313"/>
      <c r="D819" s="313"/>
    </row>
    <row r="820" spans="3:4" s="296" customFormat="1" x14ac:dyDescent="0.25">
      <c r="C820" s="313"/>
      <c r="D820" s="313"/>
    </row>
    <row r="821" spans="3:4" s="296" customFormat="1" x14ac:dyDescent="0.25">
      <c r="C821" s="313"/>
      <c r="D821" s="313"/>
    </row>
    <row r="822" spans="3:4" s="296" customFormat="1" x14ac:dyDescent="0.25">
      <c r="C822" s="313"/>
      <c r="D822" s="313"/>
    </row>
    <row r="823" spans="3:4" s="296" customFormat="1" x14ac:dyDescent="0.25">
      <c r="C823" s="313"/>
      <c r="D823" s="313"/>
    </row>
    <row r="824" spans="3:4" s="296" customFormat="1" x14ac:dyDescent="0.25">
      <c r="C824" s="313"/>
      <c r="D824" s="313"/>
    </row>
    <row r="825" spans="3:4" s="296" customFormat="1" x14ac:dyDescent="0.25">
      <c r="C825" s="313"/>
      <c r="D825" s="313"/>
    </row>
    <row r="826" spans="3:4" s="296" customFormat="1" x14ac:dyDescent="0.25">
      <c r="C826" s="313"/>
      <c r="D826" s="313"/>
    </row>
    <row r="827" spans="3:4" s="296" customFormat="1" x14ac:dyDescent="0.25">
      <c r="C827" s="313"/>
      <c r="D827" s="313"/>
    </row>
    <row r="828" spans="3:4" s="296" customFormat="1" x14ac:dyDescent="0.25">
      <c r="C828" s="313"/>
      <c r="D828" s="313"/>
    </row>
    <row r="829" spans="3:4" s="296" customFormat="1" x14ac:dyDescent="0.25">
      <c r="C829" s="313"/>
      <c r="D829" s="313"/>
    </row>
    <row r="830" spans="3:4" s="296" customFormat="1" x14ac:dyDescent="0.25">
      <c r="C830" s="313"/>
      <c r="D830" s="313"/>
    </row>
    <row r="831" spans="3:4" s="296" customFormat="1" x14ac:dyDescent="0.25">
      <c r="C831" s="313"/>
      <c r="D831" s="313"/>
    </row>
    <row r="832" spans="3:4" s="296" customFormat="1" x14ac:dyDescent="0.25">
      <c r="C832" s="313"/>
      <c r="D832" s="313"/>
    </row>
    <row r="833" spans="3:4" s="296" customFormat="1" x14ac:dyDescent="0.25">
      <c r="C833" s="313"/>
      <c r="D833" s="313"/>
    </row>
    <row r="834" spans="3:4" s="296" customFormat="1" x14ac:dyDescent="0.25">
      <c r="C834" s="313"/>
      <c r="D834" s="313"/>
    </row>
    <row r="835" spans="3:4" s="296" customFormat="1" x14ac:dyDescent="0.25">
      <c r="C835" s="313"/>
      <c r="D835" s="313"/>
    </row>
    <row r="836" spans="3:4" s="296" customFormat="1" x14ac:dyDescent="0.25">
      <c r="C836" s="313"/>
      <c r="D836" s="313"/>
    </row>
    <row r="837" spans="3:4" s="296" customFormat="1" x14ac:dyDescent="0.25">
      <c r="C837" s="313"/>
      <c r="D837" s="313"/>
    </row>
    <row r="838" spans="3:4" s="296" customFormat="1" x14ac:dyDescent="0.25">
      <c r="C838" s="313"/>
      <c r="D838" s="313"/>
    </row>
    <row r="839" spans="3:4" s="296" customFormat="1" x14ac:dyDescent="0.25">
      <c r="C839" s="313"/>
      <c r="D839" s="313"/>
    </row>
    <row r="840" spans="3:4" s="296" customFormat="1" x14ac:dyDescent="0.25">
      <c r="C840" s="313"/>
      <c r="D840" s="313"/>
    </row>
    <row r="841" spans="3:4" s="296" customFormat="1" x14ac:dyDescent="0.25">
      <c r="C841" s="313"/>
      <c r="D841" s="313"/>
    </row>
    <row r="842" spans="3:4" s="296" customFormat="1" x14ac:dyDescent="0.25">
      <c r="C842" s="313"/>
      <c r="D842" s="313"/>
    </row>
    <row r="843" spans="3:4" s="296" customFormat="1" x14ac:dyDescent="0.25">
      <c r="C843" s="313"/>
      <c r="D843" s="313"/>
    </row>
    <row r="844" spans="3:4" s="296" customFormat="1" x14ac:dyDescent="0.25">
      <c r="C844" s="313"/>
      <c r="D844" s="313"/>
    </row>
    <row r="845" spans="3:4" s="296" customFormat="1" x14ac:dyDescent="0.25">
      <c r="C845" s="313"/>
      <c r="D845" s="313"/>
    </row>
    <row r="846" spans="3:4" s="296" customFormat="1" x14ac:dyDescent="0.25">
      <c r="C846" s="313"/>
      <c r="D846" s="313"/>
    </row>
    <row r="847" spans="3:4" s="296" customFormat="1" x14ac:dyDescent="0.25">
      <c r="C847" s="313"/>
      <c r="D847" s="313"/>
    </row>
    <row r="848" spans="3:4" s="296" customFormat="1" x14ac:dyDescent="0.25">
      <c r="C848" s="313"/>
      <c r="D848" s="313"/>
    </row>
    <row r="849" spans="3:4" s="296" customFormat="1" x14ac:dyDescent="0.25">
      <c r="C849" s="313"/>
      <c r="D849" s="313"/>
    </row>
    <row r="850" spans="3:4" s="296" customFormat="1" x14ac:dyDescent="0.25">
      <c r="C850" s="313"/>
      <c r="D850" s="313"/>
    </row>
    <row r="851" spans="3:4" s="296" customFormat="1" x14ac:dyDescent="0.25">
      <c r="C851" s="313"/>
      <c r="D851" s="313"/>
    </row>
    <row r="852" spans="3:4" s="296" customFormat="1" x14ac:dyDescent="0.25">
      <c r="C852" s="313"/>
      <c r="D852" s="313"/>
    </row>
    <row r="853" spans="3:4" s="296" customFormat="1" x14ac:dyDescent="0.25">
      <c r="C853" s="313"/>
      <c r="D853" s="313"/>
    </row>
    <row r="854" spans="3:4" s="296" customFormat="1" x14ac:dyDescent="0.25">
      <c r="C854" s="313"/>
      <c r="D854" s="313"/>
    </row>
    <row r="855" spans="3:4" s="296" customFormat="1" x14ac:dyDescent="0.25">
      <c r="C855" s="313"/>
      <c r="D855" s="313"/>
    </row>
    <row r="856" spans="3:4" s="296" customFormat="1" x14ac:dyDescent="0.25">
      <c r="C856" s="313"/>
      <c r="D856" s="313"/>
    </row>
    <row r="857" spans="3:4" s="296" customFormat="1" x14ac:dyDescent="0.25">
      <c r="C857" s="313"/>
      <c r="D857" s="313"/>
    </row>
    <row r="858" spans="3:4" s="296" customFormat="1" x14ac:dyDescent="0.25">
      <c r="C858" s="313"/>
      <c r="D858" s="313"/>
    </row>
    <row r="859" spans="3:4" s="296" customFormat="1" x14ac:dyDescent="0.25">
      <c r="C859" s="313"/>
      <c r="D859" s="313"/>
    </row>
    <row r="860" spans="3:4" s="296" customFormat="1" x14ac:dyDescent="0.25">
      <c r="C860" s="313"/>
      <c r="D860" s="313"/>
    </row>
    <row r="861" spans="3:4" s="296" customFormat="1" x14ac:dyDescent="0.25">
      <c r="C861" s="313"/>
      <c r="D861" s="313"/>
    </row>
    <row r="862" spans="3:4" s="296" customFormat="1" x14ac:dyDescent="0.25">
      <c r="C862" s="313"/>
      <c r="D862" s="313"/>
    </row>
    <row r="863" spans="3:4" s="296" customFormat="1" x14ac:dyDescent="0.25">
      <c r="C863" s="313"/>
      <c r="D863" s="313"/>
    </row>
    <row r="864" spans="3:4" s="296" customFormat="1" x14ac:dyDescent="0.25">
      <c r="C864" s="313"/>
      <c r="D864" s="313"/>
    </row>
    <row r="865" spans="3:4" s="296" customFormat="1" x14ac:dyDescent="0.25">
      <c r="C865" s="313"/>
      <c r="D865" s="313"/>
    </row>
    <row r="866" spans="3:4" s="296" customFormat="1" x14ac:dyDescent="0.25">
      <c r="C866" s="313"/>
      <c r="D866" s="313"/>
    </row>
    <row r="867" spans="3:4" s="296" customFormat="1" x14ac:dyDescent="0.25">
      <c r="C867" s="313"/>
      <c r="D867" s="313"/>
    </row>
    <row r="868" spans="3:4" s="296" customFormat="1" x14ac:dyDescent="0.25">
      <c r="C868" s="313"/>
      <c r="D868" s="313"/>
    </row>
    <row r="869" spans="3:4" s="296" customFormat="1" x14ac:dyDescent="0.25">
      <c r="C869" s="313"/>
      <c r="D869" s="313"/>
    </row>
    <row r="870" spans="3:4" s="296" customFormat="1" x14ac:dyDescent="0.25">
      <c r="C870" s="313"/>
      <c r="D870" s="313"/>
    </row>
    <row r="871" spans="3:4" s="296" customFormat="1" x14ac:dyDescent="0.25">
      <c r="C871" s="313"/>
      <c r="D871" s="313"/>
    </row>
    <row r="872" spans="3:4" s="296" customFormat="1" x14ac:dyDescent="0.25">
      <c r="C872" s="313"/>
      <c r="D872" s="313"/>
    </row>
    <row r="873" spans="3:4" s="296" customFormat="1" x14ac:dyDescent="0.25">
      <c r="C873" s="313"/>
      <c r="D873" s="313"/>
    </row>
    <row r="874" spans="3:4" s="296" customFormat="1" x14ac:dyDescent="0.25">
      <c r="C874" s="313"/>
      <c r="D874" s="313"/>
    </row>
    <row r="875" spans="3:4" s="296" customFormat="1" x14ac:dyDescent="0.25">
      <c r="C875" s="313"/>
      <c r="D875" s="313"/>
    </row>
    <row r="876" spans="3:4" s="296" customFormat="1" x14ac:dyDescent="0.25">
      <c r="C876" s="313"/>
      <c r="D876" s="313"/>
    </row>
    <row r="877" spans="3:4" s="296" customFormat="1" x14ac:dyDescent="0.25">
      <c r="C877" s="313"/>
      <c r="D877" s="313"/>
    </row>
    <row r="878" spans="3:4" s="296" customFormat="1" x14ac:dyDescent="0.25">
      <c r="C878" s="313"/>
      <c r="D878" s="313"/>
    </row>
    <row r="879" spans="3:4" s="296" customFormat="1" x14ac:dyDescent="0.25">
      <c r="C879" s="313"/>
      <c r="D879" s="313"/>
    </row>
    <row r="880" spans="3:4" s="296" customFormat="1" x14ac:dyDescent="0.25">
      <c r="C880" s="313"/>
      <c r="D880" s="313"/>
    </row>
    <row r="881" spans="3:4" s="296" customFormat="1" x14ac:dyDescent="0.25">
      <c r="C881" s="313"/>
      <c r="D881" s="313"/>
    </row>
    <row r="882" spans="3:4" s="296" customFormat="1" x14ac:dyDescent="0.25">
      <c r="C882" s="313"/>
      <c r="D882" s="313"/>
    </row>
    <row r="883" spans="3:4" s="296" customFormat="1" x14ac:dyDescent="0.25">
      <c r="C883" s="313"/>
      <c r="D883" s="313"/>
    </row>
    <row r="884" spans="3:4" s="296" customFormat="1" x14ac:dyDescent="0.25">
      <c r="C884" s="313"/>
      <c r="D884" s="313"/>
    </row>
    <row r="885" spans="3:4" s="296" customFormat="1" x14ac:dyDescent="0.25">
      <c r="C885" s="313"/>
      <c r="D885" s="313"/>
    </row>
    <row r="886" spans="3:4" s="296" customFormat="1" x14ac:dyDescent="0.25">
      <c r="C886" s="313"/>
      <c r="D886" s="313"/>
    </row>
    <row r="887" spans="3:4" s="296" customFormat="1" x14ac:dyDescent="0.25">
      <c r="C887" s="313"/>
      <c r="D887" s="313"/>
    </row>
    <row r="888" spans="3:4" s="296" customFormat="1" x14ac:dyDescent="0.25">
      <c r="C888" s="313"/>
      <c r="D888" s="313"/>
    </row>
    <row r="889" spans="3:4" s="296" customFormat="1" x14ac:dyDescent="0.25">
      <c r="C889" s="313"/>
      <c r="D889" s="313"/>
    </row>
    <row r="890" spans="3:4" s="296" customFormat="1" x14ac:dyDescent="0.25">
      <c r="C890" s="313"/>
      <c r="D890" s="313"/>
    </row>
    <row r="891" spans="3:4" s="296" customFormat="1" x14ac:dyDescent="0.25">
      <c r="C891" s="313"/>
      <c r="D891" s="313"/>
    </row>
    <row r="892" spans="3:4" s="296" customFormat="1" x14ac:dyDescent="0.25">
      <c r="C892" s="313"/>
      <c r="D892" s="313"/>
    </row>
    <row r="893" spans="3:4" s="296" customFormat="1" x14ac:dyDescent="0.25">
      <c r="C893" s="313"/>
      <c r="D893" s="313"/>
    </row>
    <row r="894" spans="3:4" s="296" customFormat="1" x14ac:dyDescent="0.25">
      <c r="C894" s="313"/>
      <c r="D894" s="313"/>
    </row>
    <row r="895" spans="3:4" s="296" customFormat="1" x14ac:dyDescent="0.25">
      <c r="C895" s="313"/>
      <c r="D895" s="313"/>
    </row>
    <row r="896" spans="3:4" s="296" customFormat="1" x14ac:dyDescent="0.25">
      <c r="C896" s="313"/>
      <c r="D896" s="313"/>
    </row>
    <row r="897" spans="3:4" s="296" customFormat="1" x14ac:dyDescent="0.25">
      <c r="C897" s="313"/>
      <c r="D897" s="313"/>
    </row>
    <row r="898" spans="3:4" s="296" customFormat="1" x14ac:dyDescent="0.25">
      <c r="C898" s="313"/>
      <c r="D898" s="313"/>
    </row>
    <row r="899" spans="3:4" s="296" customFormat="1" x14ac:dyDescent="0.25">
      <c r="C899" s="313"/>
      <c r="D899" s="313"/>
    </row>
    <row r="900" spans="3:4" s="296" customFormat="1" x14ac:dyDescent="0.25">
      <c r="C900" s="313"/>
      <c r="D900" s="313"/>
    </row>
    <row r="901" spans="3:4" s="296" customFormat="1" x14ac:dyDescent="0.25">
      <c r="C901" s="313"/>
      <c r="D901" s="313"/>
    </row>
    <row r="902" spans="3:4" s="296" customFormat="1" x14ac:dyDescent="0.25">
      <c r="C902" s="313"/>
      <c r="D902" s="313"/>
    </row>
    <row r="903" spans="3:4" s="296" customFormat="1" x14ac:dyDescent="0.25">
      <c r="C903" s="313"/>
      <c r="D903" s="313"/>
    </row>
    <row r="904" spans="3:4" s="296" customFormat="1" x14ac:dyDescent="0.25">
      <c r="C904" s="313"/>
      <c r="D904" s="313"/>
    </row>
    <row r="905" spans="3:4" s="296" customFormat="1" x14ac:dyDescent="0.25">
      <c r="C905" s="313"/>
      <c r="D905" s="313"/>
    </row>
    <row r="906" spans="3:4" s="296" customFormat="1" x14ac:dyDescent="0.25">
      <c r="C906" s="313"/>
      <c r="D906" s="313"/>
    </row>
    <row r="907" spans="3:4" s="296" customFormat="1" x14ac:dyDescent="0.25">
      <c r="C907" s="313"/>
      <c r="D907" s="313"/>
    </row>
    <row r="908" spans="3:4" s="296" customFormat="1" x14ac:dyDescent="0.25">
      <c r="C908" s="313"/>
      <c r="D908" s="313"/>
    </row>
    <row r="909" spans="3:4" s="296" customFormat="1" x14ac:dyDescent="0.25">
      <c r="C909" s="313"/>
      <c r="D909" s="313"/>
    </row>
    <row r="910" spans="3:4" s="296" customFormat="1" x14ac:dyDescent="0.25">
      <c r="C910" s="313"/>
      <c r="D910" s="313"/>
    </row>
    <row r="911" spans="3:4" s="296" customFormat="1" x14ac:dyDescent="0.25">
      <c r="C911" s="313"/>
      <c r="D911" s="313"/>
    </row>
    <row r="912" spans="3:4" s="296" customFormat="1" x14ac:dyDescent="0.25">
      <c r="C912" s="313"/>
      <c r="D912" s="313"/>
    </row>
    <row r="913" spans="3:4" s="296" customFormat="1" x14ac:dyDescent="0.25">
      <c r="C913" s="313"/>
      <c r="D913" s="313"/>
    </row>
    <row r="914" spans="3:4" s="296" customFormat="1" x14ac:dyDescent="0.25">
      <c r="C914" s="313"/>
      <c r="D914" s="313"/>
    </row>
    <row r="915" spans="3:4" s="296" customFormat="1" x14ac:dyDescent="0.25">
      <c r="C915" s="313"/>
      <c r="D915" s="313"/>
    </row>
    <row r="916" spans="3:4" s="296" customFormat="1" x14ac:dyDescent="0.25">
      <c r="C916" s="313"/>
      <c r="D916" s="313"/>
    </row>
    <row r="917" spans="3:4" s="296" customFormat="1" x14ac:dyDescent="0.25">
      <c r="C917" s="313"/>
      <c r="D917" s="313"/>
    </row>
    <row r="918" spans="3:4" s="296" customFormat="1" x14ac:dyDescent="0.25">
      <c r="C918" s="313"/>
      <c r="D918" s="313"/>
    </row>
    <row r="919" spans="3:4" s="296" customFormat="1" x14ac:dyDescent="0.25">
      <c r="C919" s="313"/>
      <c r="D919" s="313"/>
    </row>
    <row r="920" spans="3:4" s="296" customFormat="1" x14ac:dyDescent="0.25">
      <c r="C920" s="313"/>
      <c r="D920" s="313"/>
    </row>
    <row r="921" spans="3:4" s="296" customFormat="1" x14ac:dyDescent="0.25">
      <c r="C921" s="313"/>
      <c r="D921" s="313"/>
    </row>
    <row r="922" spans="3:4" s="296" customFormat="1" x14ac:dyDescent="0.25">
      <c r="C922" s="313"/>
      <c r="D922" s="313"/>
    </row>
    <row r="923" spans="3:4" s="296" customFormat="1" x14ac:dyDescent="0.25">
      <c r="C923" s="313"/>
      <c r="D923" s="313"/>
    </row>
    <row r="924" spans="3:4" s="296" customFormat="1" x14ac:dyDescent="0.25">
      <c r="C924" s="313"/>
      <c r="D924" s="313"/>
    </row>
    <row r="925" spans="3:4" s="296" customFormat="1" x14ac:dyDescent="0.25">
      <c r="C925" s="313"/>
      <c r="D925" s="313"/>
    </row>
    <row r="926" spans="3:4" s="296" customFormat="1" x14ac:dyDescent="0.25">
      <c r="C926" s="313"/>
      <c r="D926" s="313"/>
    </row>
    <row r="927" spans="3:4" s="296" customFormat="1" x14ac:dyDescent="0.25">
      <c r="C927" s="313"/>
      <c r="D927" s="313"/>
    </row>
    <row r="928" spans="3:4" s="296" customFormat="1" x14ac:dyDescent="0.25">
      <c r="C928" s="313"/>
      <c r="D928" s="313"/>
    </row>
    <row r="929" spans="3:4" s="296" customFormat="1" x14ac:dyDescent="0.25">
      <c r="C929" s="313"/>
      <c r="D929" s="313"/>
    </row>
    <row r="930" spans="3:4" s="296" customFormat="1" x14ac:dyDescent="0.25">
      <c r="C930" s="313"/>
      <c r="D930" s="313"/>
    </row>
    <row r="931" spans="3:4" s="296" customFormat="1" x14ac:dyDescent="0.25">
      <c r="C931" s="313"/>
      <c r="D931" s="313"/>
    </row>
    <row r="932" spans="3:4" s="296" customFormat="1" x14ac:dyDescent="0.25">
      <c r="C932" s="313"/>
      <c r="D932" s="313"/>
    </row>
    <row r="933" spans="3:4" s="296" customFormat="1" x14ac:dyDescent="0.25">
      <c r="C933" s="313"/>
      <c r="D933" s="313"/>
    </row>
    <row r="934" spans="3:4" s="296" customFormat="1" x14ac:dyDescent="0.25">
      <c r="C934" s="313"/>
      <c r="D934" s="313"/>
    </row>
    <row r="935" spans="3:4" s="296" customFormat="1" x14ac:dyDescent="0.25">
      <c r="C935" s="313"/>
      <c r="D935" s="313"/>
    </row>
    <row r="936" spans="3:4" s="296" customFormat="1" x14ac:dyDescent="0.25">
      <c r="C936" s="313"/>
      <c r="D936" s="313"/>
    </row>
    <row r="937" spans="3:4" s="296" customFormat="1" x14ac:dyDescent="0.25">
      <c r="C937" s="313"/>
      <c r="D937" s="313"/>
    </row>
    <row r="938" spans="3:4" s="296" customFormat="1" x14ac:dyDescent="0.25">
      <c r="C938" s="313"/>
      <c r="D938" s="313"/>
    </row>
    <row r="939" spans="3:4" s="296" customFormat="1" x14ac:dyDescent="0.25">
      <c r="C939" s="313"/>
      <c r="D939" s="313"/>
    </row>
    <row r="940" spans="3:4" s="296" customFormat="1" x14ac:dyDescent="0.25">
      <c r="C940" s="313"/>
      <c r="D940" s="313"/>
    </row>
    <row r="941" spans="3:4" s="296" customFormat="1" x14ac:dyDescent="0.25">
      <c r="C941" s="313"/>
      <c r="D941" s="313"/>
    </row>
    <row r="942" spans="3:4" s="296" customFormat="1" x14ac:dyDescent="0.25">
      <c r="C942" s="313"/>
      <c r="D942" s="313"/>
    </row>
    <row r="943" spans="3:4" s="296" customFormat="1" x14ac:dyDescent="0.25">
      <c r="C943" s="313"/>
      <c r="D943" s="313"/>
    </row>
    <row r="944" spans="3:4" s="296" customFormat="1" x14ac:dyDescent="0.25">
      <c r="C944" s="313"/>
      <c r="D944" s="313"/>
    </row>
    <row r="945" spans="3:4" s="296" customFormat="1" x14ac:dyDescent="0.25">
      <c r="C945" s="313"/>
      <c r="D945" s="313"/>
    </row>
    <row r="946" spans="3:4" s="296" customFormat="1" x14ac:dyDescent="0.25">
      <c r="C946" s="313"/>
      <c r="D946" s="313"/>
    </row>
    <row r="947" spans="3:4" s="296" customFormat="1" x14ac:dyDescent="0.25">
      <c r="C947" s="313"/>
      <c r="D947" s="313"/>
    </row>
    <row r="948" spans="3:4" s="296" customFormat="1" x14ac:dyDescent="0.25">
      <c r="C948" s="313"/>
      <c r="D948" s="313"/>
    </row>
    <row r="949" spans="3:4" s="296" customFormat="1" x14ac:dyDescent="0.25">
      <c r="C949" s="313"/>
      <c r="D949" s="313"/>
    </row>
    <row r="950" spans="3:4" s="296" customFormat="1" x14ac:dyDescent="0.25">
      <c r="C950" s="313"/>
      <c r="D950" s="313"/>
    </row>
    <row r="951" spans="3:4" s="296" customFormat="1" x14ac:dyDescent="0.25">
      <c r="C951" s="313"/>
      <c r="D951" s="313"/>
    </row>
    <row r="952" spans="3:4" s="296" customFormat="1" x14ac:dyDescent="0.25">
      <c r="C952" s="313"/>
      <c r="D952" s="313"/>
    </row>
    <row r="953" spans="3:4" s="296" customFormat="1" x14ac:dyDescent="0.25">
      <c r="C953" s="313"/>
      <c r="D953" s="313"/>
    </row>
    <row r="954" spans="3:4" s="296" customFormat="1" x14ac:dyDescent="0.25">
      <c r="C954" s="313"/>
      <c r="D954" s="313"/>
    </row>
    <row r="955" spans="3:4" s="296" customFormat="1" x14ac:dyDescent="0.25">
      <c r="C955" s="313"/>
      <c r="D955" s="313"/>
    </row>
    <row r="956" spans="3:4" s="296" customFormat="1" x14ac:dyDescent="0.25">
      <c r="C956" s="313"/>
      <c r="D956" s="313"/>
    </row>
    <row r="957" spans="3:4" s="296" customFormat="1" x14ac:dyDescent="0.25">
      <c r="C957" s="313"/>
      <c r="D957" s="313"/>
    </row>
    <row r="958" spans="3:4" s="296" customFormat="1" x14ac:dyDescent="0.25">
      <c r="C958" s="313"/>
      <c r="D958" s="313"/>
    </row>
    <row r="959" spans="3:4" s="296" customFormat="1" x14ac:dyDescent="0.25">
      <c r="C959" s="313"/>
      <c r="D959" s="313"/>
    </row>
    <row r="960" spans="3:4" s="296" customFormat="1" x14ac:dyDescent="0.25">
      <c r="C960" s="313"/>
      <c r="D960" s="313"/>
    </row>
    <row r="961" spans="3:4" s="296" customFormat="1" x14ac:dyDescent="0.25">
      <c r="C961" s="313"/>
      <c r="D961" s="313"/>
    </row>
    <row r="962" spans="3:4" s="296" customFormat="1" x14ac:dyDescent="0.25">
      <c r="C962" s="313"/>
      <c r="D962" s="313"/>
    </row>
    <row r="963" spans="3:4" s="296" customFormat="1" x14ac:dyDescent="0.25">
      <c r="C963" s="313"/>
      <c r="D963" s="313"/>
    </row>
    <row r="964" spans="3:4" s="296" customFormat="1" x14ac:dyDescent="0.25">
      <c r="C964" s="313"/>
      <c r="D964" s="313"/>
    </row>
    <row r="965" spans="3:4" s="296" customFormat="1" x14ac:dyDescent="0.25">
      <c r="C965" s="313"/>
      <c r="D965" s="313"/>
    </row>
    <row r="966" spans="3:4" s="296" customFormat="1" x14ac:dyDescent="0.25">
      <c r="C966" s="313"/>
      <c r="D966" s="313"/>
    </row>
    <row r="967" spans="3:4" s="296" customFormat="1" x14ac:dyDescent="0.25">
      <c r="C967" s="313"/>
      <c r="D967" s="313"/>
    </row>
    <row r="968" spans="3:4" s="296" customFormat="1" x14ac:dyDescent="0.25">
      <c r="C968" s="313"/>
      <c r="D968" s="313"/>
    </row>
    <row r="969" spans="3:4" s="296" customFormat="1" x14ac:dyDescent="0.25">
      <c r="C969" s="313"/>
      <c r="D969" s="313"/>
    </row>
    <row r="970" spans="3:4" s="296" customFormat="1" x14ac:dyDescent="0.25">
      <c r="C970" s="313"/>
      <c r="D970" s="313"/>
    </row>
    <row r="971" spans="3:4" s="296" customFormat="1" x14ac:dyDescent="0.25">
      <c r="C971" s="313"/>
      <c r="D971" s="313"/>
    </row>
    <row r="972" spans="3:4" s="296" customFormat="1" x14ac:dyDescent="0.25">
      <c r="C972" s="313"/>
      <c r="D972" s="313"/>
    </row>
    <row r="973" spans="3:4" s="296" customFormat="1" x14ac:dyDescent="0.25">
      <c r="C973" s="313"/>
      <c r="D973" s="313"/>
    </row>
    <row r="974" spans="3:4" s="296" customFormat="1" x14ac:dyDescent="0.25">
      <c r="C974" s="313"/>
      <c r="D974" s="313"/>
    </row>
    <row r="975" spans="3:4" s="296" customFormat="1" x14ac:dyDescent="0.25">
      <c r="C975" s="313"/>
      <c r="D975" s="313"/>
    </row>
    <row r="976" spans="3:4" s="296" customFormat="1" x14ac:dyDescent="0.25">
      <c r="C976" s="313"/>
      <c r="D976" s="313"/>
    </row>
    <row r="977" spans="3:4" s="296" customFormat="1" x14ac:dyDescent="0.25">
      <c r="C977" s="313"/>
      <c r="D977" s="313"/>
    </row>
    <row r="978" spans="3:4" s="296" customFormat="1" x14ac:dyDescent="0.25">
      <c r="C978" s="313"/>
      <c r="D978" s="313"/>
    </row>
    <row r="979" spans="3:4" s="296" customFormat="1" x14ac:dyDescent="0.25">
      <c r="C979" s="313"/>
      <c r="D979" s="313"/>
    </row>
    <row r="980" spans="3:4" s="296" customFormat="1" x14ac:dyDescent="0.25">
      <c r="C980" s="313"/>
      <c r="D980" s="313"/>
    </row>
    <row r="981" spans="3:4" s="296" customFormat="1" x14ac:dyDescent="0.25">
      <c r="C981" s="313"/>
      <c r="D981" s="313"/>
    </row>
    <row r="982" spans="3:4" s="296" customFormat="1" x14ac:dyDescent="0.25">
      <c r="C982" s="313"/>
      <c r="D982" s="313"/>
    </row>
    <row r="983" spans="3:4" s="296" customFormat="1" x14ac:dyDescent="0.25">
      <c r="C983" s="313"/>
      <c r="D983" s="313"/>
    </row>
    <row r="984" spans="3:4" s="296" customFormat="1" x14ac:dyDescent="0.25">
      <c r="C984" s="313"/>
      <c r="D984" s="313"/>
    </row>
    <row r="985" spans="3:4" s="296" customFormat="1" x14ac:dyDescent="0.25">
      <c r="C985" s="313"/>
      <c r="D985" s="313"/>
    </row>
    <row r="986" spans="3:4" s="296" customFormat="1" x14ac:dyDescent="0.25">
      <c r="C986" s="313"/>
      <c r="D986" s="313"/>
    </row>
    <row r="987" spans="3:4" s="296" customFormat="1" x14ac:dyDescent="0.25">
      <c r="C987" s="313"/>
      <c r="D987" s="313"/>
    </row>
    <row r="988" spans="3:4" s="296" customFormat="1" x14ac:dyDescent="0.25">
      <c r="C988" s="313"/>
      <c r="D988" s="313"/>
    </row>
    <row r="989" spans="3:4" s="296" customFormat="1" x14ac:dyDescent="0.25">
      <c r="C989" s="313"/>
      <c r="D989" s="313"/>
    </row>
    <row r="990" spans="3:4" s="296" customFormat="1" x14ac:dyDescent="0.25">
      <c r="C990" s="313"/>
      <c r="D990" s="313"/>
    </row>
    <row r="991" spans="3:4" s="296" customFormat="1" x14ac:dyDescent="0.25">
      <c r="C991" s="313"/>
      <c r="D991" s="313"/>
    </row>
    <row r="992" spans="3:4" s="296" customFormat="1" x14ac:dyDescent="0.25">
      <c r="C992" s="313"/>
      <c r="D992" s="313"/>
    </row>
    <row r="993" spans="3:4" s="296" customFormat="1" x14ac:dyDescent="0.25">
      <c r="C993" s="313"/>
      <c r="D993" s="313"/>
    </row>
    <row r="994" spans="3:4" s="296" customFormat="1" x14ac:dyDescent="0.25">
      <c r="C994" s="313"/>
      <c r="D994" s="313"/>
    </row>
    <row r="995" spans="3:4" s="296" customFormat="1" x14ac:dyDescent="0.25">
      <c r="C995" s="313"/>
      <c r="D995" s="313"/>
    </row>
    <row r="996" spans="3:4" s="296" customFormat="1" x14ac:dyDescent="0.25">
      <c r="C996" s="313"/>
      <c r="D996" s="313"/>
    </row>
    <row r="997" spans="3:4" s="296" customFormat="1" x14ac:dyDescent="0.25">
      <c r="C997" s="313"/>
      <c r="D997" s="313"/>
    </row>
    <row r="998" spans="3:4" s="296" customFormat="1" x14ac:dyDescent="0.25">
      <c r="C998" s="313"/>
      <c r="D998" s="313"/>
    </row>
    <row r="999" spans="3:4" s="296" customFormat="1" x14ac:dyDescent="0.25">
      <c r="C999" s="313"/>
      <c r="D999" s="313"/>
    </row>
    <row r="1000" spans="3:4" s="296" customFormat="1" x14ac:dyDescent="0.25">
      <c r="C1000" s="313"/>
      <c r="D1000" s="313"/>
    </row>
    <row r="1001" spans="3:4" s="296" customFormat="1" x14ac:dyDescent="0.25">
      <c r="C1001" s="313"/>
      <c r="D1001" s="313"/>
    </row>
    <row r="1002" spans="3:4" s="296" customFormat="1" x14ac:dyDescent="0.25">
      <c r="C1002" s="313"/>
      <c r="D1002" s="313"/>
    </row>
    <row r="1003" spans="3:4" s="296" customFormat="1" x14ac:dyDescent="0.25">
      <c r="C1003" s="313"/>
      <c r="D1003" s="313"/>
    </row>
    <row r="1004" spans="3:4" s="296" customFormat="1" x14ac:dyDescent="0.25">
      <c r="C1004" s="313"/>
      <c r="D1004" s="313"/>
    </row>
    <row r="1005" spans="3:4" s="296" customFormat="1" x14ac:dyDescent="0.25">
      <c r="C1005" s="313"/>
      <c r="D1005" s="313"/>
    </row>
    <row r="1006" spans="3:4" s="296" customFormat="1" x14ac:dyDescent="0.25">
      <c r="C1006" s="313"/>
      <c r="D1006" s="313"/>
    </row>
    <row r="1007" spans="3:4" s="296" customFormat="1" x14ac:dyDescent="0.25">
      <c r="C1007" s="313"/>
      <c r="D1007" s="313"/>
    </row>
    <row r="1008" spans="3:4" s="296" customFormat="1" x14ac:dyDescent="0.25">
      <c r="C1008" s="313"/>
      <c r="D1008" s="313"/>
    </row>
    <row r="1009" spans="3:4" s="296" customFormat="1" x14ac:dyDescent="0.25">
      <c r="C1009" s="313"/>
      <c r="D1009" s="313"/>
    </row>
    <row r="1010" spans="3:4" s="296" customFormat="1" x14ac:dyDescent="0.25">
      <c r="C1010" s="313"/>
      <c r="D1010" s="313"/>
    </row>
    <row r="1011" spans="3:4" s="296" customFormat="1" x14ac:dyDescent="0.25">
      <c r="C1011" s="313"/>
      <c r="D1011" s="313"/>
    </row>
    <row r="1012" spans="3:4" s="296" customFormat="1" x14ac:dyDescent="0.25">
      <c r="C1012" s="313"/>
      <c r="D1012" s="313"/>
    </row>
    <row r="1013" spans="3:4" s="296" customFormat="1" x14ac:dyDescent="0.25">
      <c r="C1013" s="313"/>
      <c r="D1013" s="313"/>
    </row>
    <row r="1014" spans="3:4" s="296" customFormat="1" x14ac:dyDescent="0.25">
      <c r="C1014" s="313"/>
      <c r="D1014" s="313"/>
    </row>
    <row r="1015" spans="3:4" s="296" customFormat="1" x14ac:dyDescent="0.25">
      <c r="C1015" s="313"/>
      <c r="D1015" s="313"/>
    </row>
    <row r="1016" spans="3:4" s="296" customFormat="1" x14ac:dyDescent="0.25">
      <c r="C1016" s="313"/>
      <c r="D1016" s="313"/>
    </row>
    <row r="1017" spans="3:4" s="296" customFormat="1" x14ac:dyDescent="0.25">
      <c r="C1017" s="313"/>
      <c r="D1017" s="313"/>
    </row>
    <row r="1018" spans="3:4" s="296" customFormat="1" x14ac:dyDescent="0.25">
      <c r="C1018" s="313"/>
      <c r="D1018" s="313"/>
    </row>
    <row r="1019" spans="3:4" s="296" customFormat="1" x14ac:dyDescent="0.25">
      <c r="C1019" s="313"/>
      <c r="D1019" s="313"/>
    </row>
    <row r="1020" spans="3:4" s="296" customFormat="1" x14ac:dyDescent="0.25">
      <c r="C1020" s="313"/>
      <c r="D1020" s="313"/>
    </row>
    <row r="1021" spans="3:4" s="296" customFormat="1" x14ac:dyDescent="0.25">
      <c r="C1021" s="313"/>
      <c r="D1021" s="313"/>
    </row>
    <row r="1022" spans="3:4" s="296" customFormat="1" x14ac:dyDescent="0.25">
      <c r="C1022" s="313"/>
      <c r="D1022" s="313"/>
    </row>
    <row r="1023" spans="3:4" s="296" customFormat="1" x14ac:dyDescent="0.25">
      <c r="C1023" s="313"/>
      <c r="D1023" s="313"/>
    </row>
    <row r="1024" spans="3:4" s="296" customFormat="1" x14ac:dyDescent="0.25">
      <c r="C1024" s="313"/>
      <c r="D1024" s="313"/>
    </row>
    <row r="1025" spans="3:4" s="296" customFormat="1" x14ac:dyDescent="0.25">
      <c r="C1025" s="313"/>
      <c r="D1025" s="313"/>
    </row>
    <row r="1026" spans="3:4" s="296" customFormat="1" x14ac:dyDescent="0.25">
      <c r="C1026" s="313"/>
      <c r="D1026" s="313"/>
    </row>
    <row r="1027" spans="3:4" s="296" customFormat="1" x14ac:dyDescent="0.25">
      <c r="C1027" s="313"/>
      <c r="D1027" s="313"/>
    </row>
    <row r="1028" spans="3:4" s="296" customFormat="1" x14ac:dyDescent="0.25">
      <c r="C1028" s="313"/>
      <c r="D1028" s="313"/>
    </row>
    <row r="1029" spans="3:4" s="296" customFormat="1" x14ac:dyDescent="0.25">
      <c r="C1029" s="313"/>
      <c r="D1029" s="313"/>
    </row>
    <row r="1030" spans="3:4" s="296" customFormat="1" x14ac:dyDescent="0.25">
      <c r="C1030" s="313"/>
      <c r="D1030" s="313"/>
    </row>
    <row r="1031" spans="3:4" s="296" customFormat="1" x14ac:dyDescent="0.25">
      <c r="C1031" s="313"/>
      <c r="D1031" s="313"/>
    </row>
    <row r="1032" spans="3:4" s="296" customFormat="1" x14ac:dyDescent="0.25">
      <c r="C1032" s="313"/>
      <c r="D1032" s="313"/>
    </row>
    <row r="1033" spans="3:4" s="296" customFormat="1" x14ac:dyDescent="0.25">
      <c r="C1033" s="313"/>
      <c r="D1033" s="313"/>
    </row>
    <row r="1034" spans="3:4" s="296" customFormat="1" x14ac:dyDescent="0.25">
      <c r="C1034" s="313"/>
      <c r="D1034" s="313"/>
    </row>
    <row r="1035" spans="3:4" s="296" customFormat="1" x14ac:dyDescent="0.25">
      <c r="C1035" s="313"/>
      <c r="D1035" s="313"/>
    </row>
    <row r="1036" spans="3:4" s="296" customFormat="1" x14ac:dyDescent="0.25">
      <c r="C1036" s="313"/>
      <c r="D1036" s="313"/>
    </row>
    <row r="1037" spans="3:4" s="296" customFormat="1" x14ac:dyDescent="0.25">
      <c r="C1037" s="313"/>
      <c r="D1037" s="313"/>
    </row>
    <row r="1038" spans="3:4" s="296" customFormat="1" x14ac:dyDescent="0.25">
      <c r="C1038" s="313"/>
      <c r="D1038" s="313"/>
    </row>
    <row r="1039" spans="3:4" s="296" customFormat="1" x14ac:dyDescent="0.25">
      <c r="C1039" s="313"/>
      <c r="D1039" s="313"/>
    </row>
    <row r="1040" spans="3:4" s="296" customFormat="1" x14ac:dyDescent="0.25">
      <c r="C1040" s="313"/>
      <c r="D1040" s="313"/>
    </row>
    <row r="1041" spans="3:4" s="296" customFormat="1" x14ac:dyDescent="0.25">
      <c r="C1041" s="313"/>
      <c r="D1041" s="313"/>
    </row>
    <row r="1042" spans="3:4" s="296" customFormat="1" x14ac:dyDescent="0.25">
      <c r="C1042" s="313"/>
      <c r="D1042" s="313"/>
    </row>
    <row r="1043" spans="3:4" s="296" customFormat="1" x14ac:dyDescent="0.25">
      <c r="C1043" s="313"/>
      <c r="D1043" s="313"/>
    </row>
    <row r="1044" spans="3:4" s="296" customFormat="1" x14ac:dyDescent="0.25">
      <c r="C1044" s="313"/>
      <c r="D1044" s="313"/>
    </row>
    <row r="1045" spans="3:4" s="296" customFormat="1" x14ac:dyDescent="0.25">
      <c r="C1045" s="313"/>
      <c r="D1045" s="313"/>
    </row>
    <row r="1046" spans="3:4" s="296" customFormat="1" x14ac:dyDescent="0.25">
      <c r="C1046" s="313"/>
      <c r="D1046" s="313"/>
    </row>
    <row r="1047" spans="3:4" s="296" customFormat="1" x14ac:dyDescent="0.25">
      <c r="C1047" s="313"/>
      <c r="D1047" s="313"/>
    </row>
    <row r="1048" spans="3:4" s="296" customFormat="1" x14ac:dyDescent="0.25">
      <c r="C1048" s="313"/>
      <c r="D1048" s="313"/>
    </row>
    <row r="1049" spans="3:4" s="296" customFormat="1" x14ac:dyDescent="0.25">
      <c r="C1049" s="313"/>
      <c r="D1049" s="313"/>
    </row>
    <row r="1050" spans="3:4" s="296" customFormat="1" x14ac:dyDescent="0.25">
      <c r="C1050" s="313"/>
      <c r="D1050" s="313"/>
    </row>
    <row r="1051" spans="3:4" s="296" customFormat="1" x14ac:dyDescent="0.25">
      <c r="C1051" s="313"/>
      <c r="D1051" s="313"/>
    </row>
    <row r="1052" spans="3:4" s="296" customFormat="1" x14ac:dyDescent="0.25">
      <c r="C1052" s="313"/>
      <c r="D1052" s="313"/>
    </row>
    <row r="1053" spans="3:4" s="296" customFormat="1" x14ac:dyDescent="0.25">
      <c r="C1053" s="313"/>
      <c r="D1053" s="313"/>
    </row>
    <row r="1054" spans="3:4" s="296" customFormat="1" x14ac:dyDescent="0.25">
      <c r="C1054" s="313"/>
      <c r="D1054" s="313"/>
    </row>
    <row r="1055" spans="3:4" s="296" customFormat="1" x14ac:dyDescent="0.25">
      <c r="C1055" s="313"/>
      <c r="D1055" s="313"/>
    </row>
    <row r="1056" spans="3:4" s="296" customFormat="1" x14ac:dyDescent="0.25">
      <c r="C1056" s="313"/>
      <c r="D1056" s="313"/>
    </row>
    <row r="1057" spans="3:4" s="296" customFormat="1" x14ac:dyDescent="0.25">
      <c r="C1057" s="313"/>
      <c r="D1057" s="313"/>
    </row>
    <row r="1058" spans="3:4" s="296" customFormat="1" x14ac:dyDescent="0.25">
      <c r="C1058" s="313"/>
      <c r="D1058" s="313"/>
    </row>
    <row r="1059" spans="3:4" s="296" customFormat="1" x14ac:dyDescent="0.25">
      <c r="C1059" s="313"/>
      <c r="D1059" s="313"/>
    </row>
    <row r="1060" spans="3:4" s="296" customFormat="1" x14ac:dyDescent="0.25">
      <c r="C1060" s="313"/>
      <c r="D1060" s="313"/>
    </row>
    <row r="1061" spans="3:4" s="296" customFormat="1" x14ac:dyDescent="0.25">
      <c r="C1061" s="313"/>
      <c r="D1061" s="313"/>
    </row>
    <row r="1062" spans="3:4" s="296" customFormat="1" x14ac:dyDescent="0.25">
      <c r="C1062" s="313"/>
      <c r="D1062" s="313"/>
    </row>
    <row r="1063" spans="3:4" s="296" customFormat="1" x14ac:dyDescent="0.25">
      <c r="C1063" s="313"/>
      <c r="D1063" s="313"/>
    </row>
    <row r="1064" spans="3:4" s="296" customFormat="1" x14ac:dyDescent="0.25">
      <c r="C1064" s="313"/>
      <c r="D1064" s="313"/>
    </row>
    <row r="1065" spans="3:4" s="296" customFormat="1" x14ac:dyDescent="0.25">
      <c r="C1065" s="313"/>
      <c r="D1065" s="313"/>
    </row>
    <row r="1066" spans="3:4" s="296" customFormat="1" x14ac:dyDescent="0.25">
      <c r="C1066" s="313"/>
      <c r="D1066" s="313"/>
    </row>
    <row r="1067" spans="3:4" s="296" customFormat="1" x14ac:dyDescent="0.25">
      <c r="C1067" s="313"/>
      <c r="D1067" s="313"/>
    </row>
    <row r="1068" spans="3:4" s="296" customFormat="1" x14ac:dyDescent="0.25">
      <c r="C1068" s="313"/>
      <c r="D1068" s="313"/>
    </row>
    <row r="1069" spans="3:4" s="296" customFormat="1" x14ac:dyDescent="0.25">
      <c r="C1069" s="313"/>
      <c r="D1069" s="313"/>
    </row>
    <row r="1070" spans="3:4" s="296" customFormat="1" x14ac:dyDescent="0.25">
      <c r="C1070" s="313"/>
      <c r="D1070" s="313"/>
    </row>
    <row r="1071" spans="3:4" s="296" customFormat="1" x14ac:dyDescent="0.25">
      <c r="C1071" s="313"/>
      <c r="D1071" s="313"/>
    </row>
    <row r="1072" spans="3:4" s="296" customFormat="1" x14ac:dyDescent="0.25">
      <c r="C1072" s="313"/>
      <c r="D1072" s="313"/>
    </row>
    <row r="1073" spans="3:4" s="296" customFormat="1" x14ac:dyDescent="0.25">
      <c r="C1073" s="313"/>
      <c r="D1073" s="313"/>
    </row>
    <row r="1074" spans="3:4" s="296" customFormat="1" x14ac:dyDescent="0.25">
      <c r="C1074" s="313"/>
      <c r="D1074" s="313"/>
    </row>
    <row r="1075" spans="3:4" s="296" customFormat="1" x14ac:dyDescent="0.25">
      <c r="C1075" s="313"/>
      <c r="D1075" s="313"/>
    </row>
    <row r="1076" spans="3:4" s="296" customFormat="1" x14ac:dyDescent="0.25">
      <c r="C1076" s="313"/>
      <c r="D1076" s="313"/>
    </row>
    <row r="1077" spans="3:4" s="296" customFormat="1" x14ac:dyDescent="0.25">
      <c r="C1077" s="313"/>
      <c r="D1077" s="313"/>
    </row>
    <row r="1078" spans="3:4" s="296" customFormat="1" x14ac:dyDescent="0.25">
      <c r="C1078" s="313"/>
      <c r="D1078" s="313"/>
    </row>
    <row r="1079" spans="3:4" s="296" customFormat="1" x14ac:dyDescent="0.25">
      <c r="C1079" s="313"/>
      <c r="D1079" s="313"/>
    </row>
    <row r="1080" spans="3:4" s="296" customFormat="1" x14ac:dyDescent="0.25">
      <c r="C1080" s="313"/>
      <c r="D1080" s="313"/>
    </row>
    <row r="1081" spans="3:4" s="296" customFormat="1" x14ac:dyDescent="0.25">
      <c r="C1081" s="313"/>
      <c r="D1081" s="313"/>
    </row>
    <row r="1082" spans="3:4" s="296" customFormat="1" x14ac:dyDescent="0.25">
      <c r="C1082" s="313"/>
      <c r="D1082" s="313"/>
    </row>
    <row r="1083" spans="3:4" s="296" customFormat="1" x14ac:dyDescent="0.25">
      <c r="C1083" s="313"/>
      <c r="D1083" s="313"/>
    </row>
    <row r="1084" spans="3:4" s="296" customFormat="1" x14ac:dyDescent="0.25">
      <c r="C1084" s="313"/>
      <c r="D1084" s="313"/>
    </row>
    <row r="1085" spans="3:4" s="296" customFormat="1" x14ac:dyDescent="0.25">
      <c r="C1085" s="313"/>
      <c r="D1085" s="313"/>
    </row>
    <row r="1086" spans="3:4" s="296" customFormat="1" x14ac:dyDescent="0.25">
      <c r="C1086" s="313"/>
      <c r="D1086" s="313"/>
    </row>
    <row r="1087" spans="3:4" s="296" customFormat="1" x14ac:dyDescent="0.25">
      <c r="C1087" s="313"/>
      <c r="D1087" s="313"/>
    </row>
    <row r="1088" spans="3:4" s="296" customFormat="1" x14ac:dyDescent="0.25">
      <c r="C1088" s="313"/>
      <c r="D1088" s="313"/>
    </row>
    <row r="1089" spans="3:4" s="296" customFormat="1" x14ac:dyDescent="0.25">
      <c r="C1089" s="313"/>
      <c r="D1089" s="313"/>
    </row>
    <row r="1090" spans="3:4" s="296" customFormat="1" x14ac:dyDescent="0.25">
      <c r="C1090" s="313"/>
      <c r="D1090" s="313"/>
    </row>
    <row r="1091" spans="3:4" s="296" customFormat="1" x14ac:dyDescent="0.25">
      <c r="C1091" s="313"/>
      <c r="D1091" s="313"/>
    </row>
    <row r="1092" spans="3:4" s="296" customFormat="1" x14ac:dyDescent="0.25">
      <c r="C1092" s="313"/>
      <c r="D1092" s="313"/>
    </row>
    <row r="1093" spans="3:4" s="296" customFormat="1" x14ac:dyDescent="0.25">
      <c r="C1093" s="313"/>
      <c r="D1093" s="313"/>
    </row>
    <row r="1094" spans="3:4" s="296" customFormat="1" x14ac:dyDescent="0.25">
      <c r="C1094" s="313"/>
      <c r="D1094" s="313"/>
    </row>
    <row r="1095" spans="3:4" s="296" customFormat="1" x14ac:dyDescent="0.25">
      <c r="C1095" s="313"/>
      <c r="D1095" s="313"/>
    </row>
    <row r="1096" spans="3:4" s="296" customFormat="1" x14ac:dyDescent="0.25">
      <c r="C1096" s="313"/>
      <c r="D1096" s="313"/>
    </row>
    <row r="1097" spans="3:4" s="296" customFormat="1" x14ac:dyDescent="0.25">
      <c r="C1097" s="313"/>
      <c r="D1097" s="313"/>
    </row>
    <row r="1098" spans="3:4" s="296" customFormat="1" x14ac:dyDescent="0.25">
      <c r="C1098" s="313"/>
      <c r="D1098" s="313"/>
    </row>
    <row r="1099" spans="3:4" s="296" customFormat="1" x14ac:dyDescent="0.25">
      <c r="C1099" s="313"/>
      <c r="D1099" s="313"/>
    </row>
    <row r="1100" spans="3:4" s="296" customFormat="1" x14ac:dyDescent="0.25">
      <c r="C1100" s="313"/>
      <c r="D1100" s="313"/>
    </row>
    <row r="1101" spans="3:4" s="296" customFormat="1" x14ac:dyDescent="0.25">
      <c r="C1101" s="313"/>
      <c r="D1101" s="313"/>
    </row>
    <row r="1102" spans="3:4" s="296" customFormat="1" x14ac:dyDescent="0.25">
      <c r="C1102" s="313"/>
      <c r="D1102" s="313"/>
    </row>
    <row r="1103" spans="3:4" s="296" customFormat="1" x14ac:dyDescent="0.25">
      <c r="C1103" s="313"/>
      <c r="D1103" s="313"/>
    </row>
    <row r="1104" spans="3:4" s="296" customFormat="1" x14ac:dyDescent="0.25">
      <c r="C1104" s="313"/>
      <c r="D1104" s="313"/>
    </row>
    <row r="1105" spans="3:4" s="296" customFormat="1" x14ac:dyDescent="0.25">
      <c r="C1105" s="313"/>
      <c r="D1105" s="313"/>
    </row>
    <row r="1106" spans="3:4" s="296" customFormat="1" x14ac:dyDescent="0.25">
      <c r="C1106" s="313"/>
      <c r="D1106" s="313"/>
    </row>
    <row r="1107" spans="3:4" s="296" customFormat="1" x14ac:dyDescent="0.25">
      <c r="C1107" s="313"/>
      <c r="D1107" s="313"/>
    </row>
    <row r="1108" spans="3:4" s="296" customFormat="1" x14ac:dyDescent="0.25">
      <c r="C1108" s="313"/>
      <c r="D1108" s="313"/>
    </row>
    <row r="1109" spans="3:4" s="296" customFormat="1" x14ac:dyDescent="0.25">
      <c r="C1109" s="313"/>
      <c r="D1109" s="313"/>
    </row>
    <row r="1110" spans="3:4" s="296" customFormat="1" x14ac:dyDescent="0.25">
      <c r="C1110" s="313"/>
      <c r="D1110" s="313"/>
    </row>
    <row r="1111" spans="3:4" s="296" customFormat="1" x14ac:dyDescent="0.25">
      <c r="C1111" s="313"/>
      <c r="D1111" s="313"/>
    </row>
    <row r="1112" spans="3:4" s="296" customFormat="1" x14ac:dyDescent="0.25">
      <c r="C1112" s="313"/>
      <c r="D1112" s="313"/>
    </row>
    <row r="1113" spans="3:4" s="296" customFormat="1" x14ac:dyDescent="0.25">
      <c r="C1113" s="313"/>
      <c r="D1113" s="313"/>
    </row>
    <row r="1114" spans="3:4" s="296" customFormat="1" x14ac:dyDescent="0.25">
      <c r="C1114" s="313"/>
      <c r="D1114" s="313"/>
    </row>
    <row r="1115" spans="3:4" s="296" customFormat="1" x14ac:dyDescent="0.25">
      <c r="C1115" s="313"/>
      <c r="D1115" s="313"/>
    </row>
    <row r="1116" spans="3:4" s="296" customFormat="1" x14ac:dyDescent="0.25">
      <c r="C1116" s="313"/>
      <c r="D1116" s="313"/>
    </row>
    <row r="1117" spans="3:4" s="296" customFormat="1" x14ac:dyDescent="0.25">
      <c r="C1117" s="313"/>
      <c r="D1117" s="313"/>
    </row>
    <row r="1118" spans="3:4" s="296" customFormat="1" x14ac:dyDescent="0.25">
      <c r="C1118" s="313"/>
      <c r="D1118" s="313"/>
    </row>
    <row r="1119" spans="3:4" s="296" customFormat="1" x14ac:dyDescent="0.25">
      <c r="C1119" s="313"/>
      <c r="D1119" s="313"/>
    </row>
    <row r="1120" spans="3:4" s="296" customFormat="1" x14ac:dyDescent="0.25">
      <c r="C1120" s="313"/>
      <c r="D1120" s="313"/>
    </row>
    <row r="1121" spans="3:4" s="296" customFormat="1" x14ac:dyDescent="0.25">
      <c r="C1121" s="313"/>
      <c r="D1121" s="313"/>
    </row>
    <row r="1122" spans="3:4" s="296" customFormat="1" x14ac:dyDescent="0.25">
      <c r="C1122" s="313"/>
      <c r="D1122" s="313"/>
    </row>
    <row r="1123" spans="3:4" s="296" customFormat="1" x14ac:dyDescent="0.25">
      <c r="C1123" s="313"/>
      <c r="D1123" s="313"/>
    </row>
    <row r="1124" spans="3:4" s="296" customFormat="1" x14ac:dyDescent="0.25">
      <c r="C1124" s="313"/>
      <c r="D1124" s="313"/>
    </row>
    <row r="1125" spans="3:4" s="296" customFormat="1" x14ac:dyDescent="0.25">
      <c r="C1125" s="313"/>
      <c r="D1125" s="313"/>
    </row>
    <row r="1126" spans="3:4" s="296" customFormat="1" x14ac:dyDescent="0.25">
      <c r="C1126" s="313"/>
      <c r="D1126" s="313"/>
    </row>
    <row r="1127" spans="3:4" s="296" customFormat="1" x14ac:dyDescent="0.25">
      <c r="C1127" s="313"/>
      <c r="D1127" s="313"/>
    </row>
    <row r="1128" spans="3:4" s="296" customFormat="1" x14ac:dyDescent="0.25">
      <c r="C1128" s="313"/>
      <c r="D1128" s="313"/>
    </row>
    <row r="1129" spans="3:4" s="296" customFormat="1" x14ac:dyDescent="0.25">
      <c r="C1129" s="313"/>
      <c r="D1129" s="313"/>
    </row>
    <row r="1130" spans="3:4" s="296" customFormat="1" x14ac:dyDescent="0.25">
      <c r="C1130" s="313"/>
      <c r="D1130" s="313"/>
    </row>
    <row r="1131" spans="3:4" s="296" customFormat="1" x14ac:dyDescent="0.25">
      <c r="C1131" s="313"/>
      <c r="D1131" s="313"/>
    </row>
    <row r="1132" spans="3:4" s="296" customFormat="1" x14ac:dyDescent="0.25">
      <c r="C1132" s="313"/>
      <c r="D1132" s="313"/>
    </row>
    <row r="1133" spans="3:4" s="296" customFormat="1" x14ac:dyDescent="0.25">
      <c r="C1133" s="313"/>
      <c r="D1133" s="313"/>
    </row>
    <row r="1134" spans="3:4" s="296" customFormat="1" x14ac:dyDescent="0.25">
      <c r="C1134" s="313"/>
      <c r="D1134" s="313"/>
    </row>
    <row r="1135" spans="3:4" s="296" customFormat="1" x14ac:dyDescent="0.25">
      <c r="C1135" s="313"/>
      <c r="D1135" s="313"/>
    </row>
    <row r="1136" spans="3:4" s="296" customFormat="1" x14ac:dyDescent="0.25">
      <c r="C1136" s="313"/>
      <c r="D1136" s="313"/>
    </row>
    <row r="1137" spans="3:4" s="296" customFormat="1" x14ac:dyDescent="0.25">
      <c r="C1137" s="313"/>
      <c r="D1137" s="313"/>
    </row>
    <row r="1138" spans="3:4" s="296" customFormat="1" x14ac:dyDescent="0.25">
      <c r="C1138" s="313"/>
      <c r="D1138" s="313"/>
    </row>
    <row r="1139" spans="3:4" s="296" customFormat="1" x14ac:dyDescent="0.25">
      <c r="C1139" s="313"/>
      <c r="D1139" s="313"/>
    </row>
    <row r="1140" spans="3:4" s="296" customFormat="1" x14ac:dyDescent="0.25">
      <c r="C1140" s="313"/>
      <c r="D1140" s="313"/>
    </row>
    <row r="1141" spans="3:4" s="296" customFormat="1" x14ac:dyDescent="0.25">
      <c r="C1141" s="313"/>
      <c r="D1141" s="313"/>
    </row>
    <row r="1142" spans="3:4" s="296" customFormat="1" x14ac:dyDescent="0.25">
      <c r="C1142" s="313"/>
      <c r="D1142" s="313"/>
    </row>
    <row r="1143" spans="3:4" s="296" customFormat="1" x14ac:dyDescent="0.25">
      <c r="C1143" s="313"/>
      <c r="D1143" s="313"/>
    </row>
    <row r="1144" spans="3:4" s="296" customFormat="1" x14ac:dyDescent="0.25">
      <c r="C1144" s="313"/>
      <c r="D1144" s="313"/>
    </row>
    <row r="1145" spans="3:4" s="296" customFormat="1" x14ac:dyDescent="0.25">
      <c r="C1145" s="313"/>
      <c r="D1145" s="313"/>
    </row>
    <row r="1146" spans="3:4" s="296" customFormat="1" x14ac:dyDescent="0.25">
      <c r="C1146" s="313"/>
      <c r="D1146" s="313"/>
    </row>
    <row r="1147" spans="3:4" s="296" customFormat="1" x14ac:dyDescent="0.25">
      <c r="C1147" s="313"/>
      <c r="D1147" s="313"/>
    </row>
    <row r="1148" spans="3:4" s="296" customFormat="1" x14ac:dyDescent="0.25">
      <c r="C1148" s="313"/>
      <c r="D1148" s="313"/>
    </row>
    <row r="1149" spans="3:4" s="296" customFormat="1" x14ac:dyDescent="0.25">
      <c r="C1149" s="313"/>
      <c r="D1149" s="313"/>
    </row>
    <row r="1150" spans="3:4" s="296" customFormat="1" x14ac:dyDescent="0.25">
      <c r="C1150" s="313"/>
      <c r="D1150" s="313"/>
    </row>
    <row r="1151" spans="3:4" s="296" customFormat="1" x14ac:dyDescent="0.25">
      <c r="C1151" s="313"/>
      <c r="D1151" s="313"/>
    </row>
    <row r="1152" spans="3:4" s="296" customFormat="1" x14ac:dyDescent="0.25">
      <c r="C1152" s="313"/>
      <c r="D1152" s="313"/>
    </row>
    <row r="1153" spans="3:4" s="296" customFormat="1" x14ac:dyDescent="0.25">
      <c r="C1153" s="313"/>
      <c r="D1153" s="313"/>
    </row>
    <row r="1154" spans="3:4" s="296" customFormat="1" x14ac:dyDescent="0.25">
      <c r="C1154" s="313"/>
      <c r="D1154" s="313"/>
    </row>
    <row r="1155" spans="3:4" s="296" customFormat="1" x14ac:dyDescent="0.25">
      <c r="C1155" s="313"/>
      <c r="D1155" s="313"/>
    </row>
    <row r="1156" spans="3:4" s="296" customFormat="1" x14ac:dyDescent="0.25">
      <c r="C1156" s="313"/>
      <c r="D1156" s="313"/>
    </row>
    <row r="1157" spans="3:4" s="296" customFormat="1" x14ac:dyDescent="0.25">
      <c r="C1157" s="313"/>
      <c r="D1157" s="313"/>
    </row>
    <row r="1158" spans="3:4" s="296" customFormat="1" x14ac:dyDescent="0.25">
      <c r="C1158" s="313"/>
      <c r="D1158" s="313"/>
    </row>
    <row r="1159" spans="3:4" s="296" customFormat="1" x14ac:dyDescent="0.25">
      <c r="C1159" s="313"/>
      <c r="D1159" s="313"/>
    </row>
    <row r="1160" spans="3:4" s="296" customFormat="1" x14ac:dyDescent="0.25">
      <c r="C1160" s="313"/>
      <c r="D1160" s="313"/>
    </row>
    <row r="1161" spans="3:4" s="296" customFormat="1" x14ac:dyDescent="0.25">
      <c r="C1161" s="313"/>
      <c r="D1161" s="313"/>
    </row>
    <row r="1162" spans="3:4" s="296" customFormat="1" x14ac:dyDescent="0.25">
      <c r="C1162" s="313"/>
      <c r="D1162" s="313"/>
    </row>
    <row r="1163" spans="3:4" s="296" customFormat="1" x14ac:dyDescent="0.25">
      <c r="C1163" s="313"/>
      <c r="D1163" s="313"/>
    </row>
    <row r="1164" spans="3:4" s="296" customFormat="1" x14ac:dyDescent="0.25">
      <c r="C1164" s="313"/>
      <c r="D1164" s="313"/>
    </row>
    <row r="1165" spans="3:4" s="296" customFormat="1" x14ac:dyDescent="0.25">
      <c r="C1165" s="313"/>
      <c r="D1165" s="313"/>
    </row>
    <row r="1166" spans="3:4" s="296" customFormat="1" x14ac:dyDescent="0.25">
      <c r="C1166" s="313"/>
      <c r="D1166" s="313"/>
    </row>
    <row r="1167" spans="3:4" s="296" customFormat="1" x14ac:dyDescent="0.25">
      <c r="C1167" s="313"/>
      <c r="D1167" s="313"/>
    </row>
    <row r="1168" spans="3:4" s="296" customFormat="1" x14ac:dyDescent="0.25">
      <c r="C1168" s="313"/>
      <c r="D1168" s="313"/>
    </row>
    <row r="1169" spans="3:4" s="296" customFormat="1" x14ac:dyDescent="0.25">
      <c r="C1169" s="313"/>
      <c r="D1169" s="313"/>
    </row>
    <row r="1170" spans="3:4" s="296" customFormat="1" x14ac:dyDescent="0.25">
      <c r="C1170" s="313"/>
      <c r="D1170" s="313"/>
    </row>
    <row r="1171" spans="3:4" s="296" customFormat="1" x14ac:dyDescent="0.25">
      <c r="C1171" s="313"/>
      <c r="D1171" s="313"/>
    </row>
    <row r="1172" spans="3:4" s="296" customFormat="1" x14ac:dyDescent="0.25">
      <c r="C1172" s="313"/>
      <c r="D1172" s="313"/>
    </row>
    <row r="1173" spans="3:4" s="296" customFormat="1" x14ac:dyDescent="0.25">
      <c r="C1173" s="313"/>
      <c r="D1173" s="313"/>
    </row>
    <row r="1174" spans="3:4" s="296" customFormat="1" x14ac:dyDescent="0.25">
      <c r="C1174" s="313"/>
      <c r="D1174" s="313"/>
    </row>
    <row r="1175" spans="3:4" s="296" customFormat="1" x14ac:dyDescent="0.25">
      <c r="C1175" s="313"/>
      <c r="D1175" s="313"/>
    </row>
    <row r="1176" spans="3:4" s="296" customFormat="1" x14ac:dyDescent="0.25">
      <c r="C1176" s="313"/>
      <c r="D1176" s="313"/>
    </row>
    <row r="1177" spans="3:4" s="296" customFormat="1" x14ac:dyDescent="0.25">
      <c r="C1177" s="313"/>
      <c r="D1177" s="313"/>
    </row>
    <row r="1178" spans="3:4" s="296" customFormat="1" x14ac:dyDescent="0.25">
      <c r="C1178" s="313"/>
      <c r="D1178" s="313"/>
    </row>
    <row r="1179" spans="3:4" s="296" customFormat="1" x14ac:dyDescent="0.25">
      <c r="C1179" s="313"/>
      <c r="D1179" s="313"/>
    </row>
    <row r="1180" spans="3:4" s="296" customFormat="1" x14ac:dyDescent="0.25">
      <c r="C1180" s="313"/>
      <c r="D1180" s="313"/>
    </row>
    <row r="1181" spans="3:4" s="296" customFormat="1" x14ac:dyDescent="0.25">
      <c r="C1181" s="313"/>
      <c r="D1181" s="313"/>
    </row>
    <row r="1182" spans="3:4" s="296" customFormat="1" x14ac:dyDescent="0.25">
      <c r="C1182" s="313"/>
      <c r="D1182" s="313"/>
    </row>
    <row r="1183" spans="3:4" s="296" customFormat="1" x14ac:dyDescent="0.25">
      <c r="C1183" s="313"/>
      <c r="D1183" s="313"/>
    </row>
    <row r="1184" spans="3:4" s="296" customFormat="1" x14ac:dyDescent="0.25">
      <c r="C1184" s="313"/>
      <c r="D1184" s="313"/>
    </row>
    <row r="1185" spans="3:4" s="296" customFormat="1" x14ac:dyDescent="0.25">
      <c r="C1185" s="313"/>
      <c r="D1185" s="313"/>
    </row>
    <row r="1186" spans="3:4" s="296" customFormat="1" x14ac:dyDescent="0.25">
      <c r="C1186" s="313"/>
      <c r="D1186" s="313"/>
    </row>
    <row r="1187" spans="3:4" s="296" customFormat="1" x14ac:dyDescent="0.25">
      <c r="C1187" s="313"/>
      <c r="D1187" s="313"/>
    </row>
    <row r="1188" spans="3:4" s="296" customFormat="1" x14ac:dyDescent="0.25">
      <c r="C1188" s="313"/>
      <c r="D1188" s="313"/>
    </row>
    <row r="1189" spans="3:4" s="296" customFormat="1" x14ac:dyDescent="0.25">
      <c r="C1189" s="313"/>
      <c r="D1189" s="313"/>
    </row>
    <row r="1190" spans="3:4" s="296" customFormat="1" x14ac:dyDescent="0.25">
      <c r="C1190" s="313"/>
      <c r="D1190" s="313"/>
    </row>
    <row r="1191" spans="3:4" s="296" customFormat="1" x14ac:dyDescent="0.25">
      <c r="C1191" s="313"/>
      <c r="D1191" s="313"/>
    </row>
    <row r="1192" spans="3:4" s="296" customFormat="1" x14ac:dyDescent="0.25">
      <c r="C1192" s="313"/>
      <c r="D1192" s="313"/>
    </row>
    <row r="1193" spans="3:4" s="296" customFormat="1" x14ac:dyDescent="0.25">
      <c r="C1193" s="313"/>
      <c r="D1193" s="313"/>
    </row>
    <row r="1194" spans="3:4" s="296" customFormat="1" x14ac:dyDescent="0.25">
      <c r="C1194" s="313"/>
      <c r="D1194" s="313"/>
    </row>
    <row r="1195" spans="3:4" s="296" customFormat="1" x14ac:dyDescent="0.25">
      <c r="C1195" s="313"/>
      <c r="D1195" s="313"/>
    </row>
    <row r="1196" spans="3:4" s="296" customFormat="1" x14ac:dyDescent="0.25">
      <c r="C1196" s="313"/>
      <c r="D1196" s="313"/>
    </row>
    <row r="1197" spans="3:4" s="296" customFormat="1" x14ac:dyDescent="0.25">
      <c r="C1197" s="313"/>
      <c r="D1197" s="313"/>
    </row>
    <row r="1198" spans="3:4" s="296" customFormat="1" x14ac:dyDescent="0.25">
      <c r="C1198" s="313"/>
      <c r="D1198" s="313"/>
    </row>
    <row r="1199" spans="3:4" s="296" customFormat="1" x14ac:dyDescent="0.25">
      <c r="C1199" s="313"/>
      <c r="D1199" s="313"/>
    </row>
    <row r="1200" spans="3:4" s="296" customFormat="1" x14ac:dyDescent="0.25">
      <c r="C1200" s="313"/>
      <c r="D1200" s="313"/>
    </row>
    <row r="1201" spans="3:4" s="296" customFormat="1" x14ac:dyDescent="0.25">
      <c r="C1201" s="313"/>
      <c r="D1201" s="313"/>
    </row>
    <row r="1202" spans="3:4" s="296" customFormat="1" x14ac:dyDescent="0.25">
      <c r="C1202" s="313"/>
      <c r="D1202" s="313"/>
    </row>
    <row r="1203" spans="3:4" s="296" customFormat="1" x14ac:dyDescent="0.25">
      <c r="C1203" s="313"/>
      <c r="D1203" s="313"/>
    </row>
    <row r="1204" spans="3:4" s="296" customFormat="1" x14ac:dyDescent="0.25">
      <c r="C1204" s="313"/>
      <c r="D1204" s="313"/>
    </row>
    <row r="1205" spans="3:4" s="296" customFormat="1" x14ac:dyDescent="0.25">
      <c r="C1205" s="313"/>
      <c r="D1205" s="313"/>
    </row>
    <row r="1206" spans="3:4" s="296" customFormat="1" x14ac:dyDescent="0.25">
      <c r="C1206" s="313"/>
      <c r="D1206" s="313"/>
    </row>
    <row r="1207" spans="3:4" s="296" customFormat="1" x14ac:dyDescent="0.25">
      <c r="C1207" s="313"/>
      <c r="D1207" s="313"/>
    </row>
    <row r="1208" spans="3:4" s="296" customFormat="1" x14ac:dyDescent="0.25">
      <c r="C1208" s="313"/>
      <c r="D1208" s="313"/>
    </row>
    <row r="1209" spans="3:4" s="296" customFormat="1" x14ac:dyDescent="0.25">
      <c r="C1209" s="313"/>
      <c r="D1209" s="313"/>
    </row>
    <row r="1210" spans="3:4" s="296" customFormat="1" x14ac:dyDescent="0.25">
      <c r="C1210" s="313"/>
      <c r="D1210" s="313"/>
    </row>
    <row r="1211" spans="3:4" s="296" customFormat="1" x14ac:dyDescent="0.25">
      <c r="C1211" s="313"/>
      <c r="D1211" s="313"/>
    </row>
    <row r="1212" spans="3:4" s="296" customFormat="1" x14ac:dyDescent="0.25">
      <c r="C1212" s="313"/>
      <c r="D1212" s="313"/>
    </row>
    <row r="1213" spans="3:4" s="296" customFormat="1" x14ac:dyDescent="0.25">
      <c r="C1213" s="313"/>
      <c r="D1213" s="313"/>
    </row>
    <row r="1214" spans="3:4" s="296" customFormat="1" x14ac:dyDescent="0.25">
      <c r="C1214" s="313"/>
      <c r="D1214" s="313"/>
    </row>
    <row r="1215" spans="3:4" s="296" customFormat="1" x14ac:dyDescent="0.25">
      <c r="C1215" s="313"/>
      <c r="D1215" s="313"/>
    </row>
    <row r="1216" spans="3:4" s="296" customFormat="1" x14ac:dyDescent="0.25">
      <c r="C1216" s="313"/>
      <c r="D1216" s="313"/>
    </row>
    <row r="1217" spans="3:4" s="296" customFormat="1" x14ac:dyDescent="0.25">
      <c r="C1217" s="313"/>
      <c r="D1217" s="313"/>
    </row>
    <row r="1218" spans="3:4" s="296" customFormat="1" x14ac:dyDescent="0.25">
      <c r="C1218" s="313"/>
      <c r="D1218" s="313"/>
    </row>
    <row r="1219" spans="3:4" s="296" customFormat="1" x14ac:dyDescent="0.25">
      <c r="C1219" s="313"/>
      <c r="D1219" s="313"/>
    </row>
    <row r="1220" spans="3:4" s="296" customFormat="1" x14ac:dyDescent="0.25">
      <c r="C1220" s="313"/>
      <c r="D1220" s="313"/>
    </row>
    <row r="1221" spans="3:4" s="296" customFormat="1" x14ac:dyDescent="0.25">
      <c r="C1221" s="313"/>
      <c r="D1221" s="313"/>
    </row>
    <row r="1222" spans="3:4" s="296" customFormat="1" x14ac:dyDescent="0.25">
      <c r="C1222" s="313"/>
      <c r="D1222" s="313"/>
    </row>
    <row r="1223" spans="3:4" s="296" customFormat="1" x14ac:dyDescent="0.25">
      <c r="C1223" s="313"/>
      <c r="D1223" s="313"/>
    </row>
    <row r="1224" spans="3:4" s="296" customFormat="1" x14ac:dyDescent="0.25">
      <c r="C1224" s="313"/>
      <c r="D1224" s="313"/>
    </row>
    <row r="1225" spans="3:4" s="296" customFormat="1" x14ac:dyDescent="0.25">
      <c r="C1225" s="313"/>
      <c r="D1225" s="313"/>
    </row>
    <row r="1226" spans="3:4" s="296" customFormat="1" x14ac:dyDescent="0.25">
      <c r="C1226" s="313"/>
      <c r="D1226" s="313"/>
    </row>
    <row r="1227" spans="3:4" s="296" customFormat="1" x14ac:dyDescent="0.25">
      <c r="C1227" s="313"/>
      <c r="D1227" s="313"/>
    </row>
    <row r="1228" spans="3:4" s="296" customFormat="1" x14ac:dyDescent="0.25">
      <c r="C1228" s="313"/>
      <c r="D1228" s="313"/>
    </row>
    <row r="1229" spans="3:4" s="296" customFormat="1" x14ac:dyDescent="0.25">
      <c r="C1229" s="313"/>
      <c r="D1229" s="313"/>
    </row>
    <row r="1230" spans="3:4" s="296" customFormat="1" x14ac:dyDescent="0.25">
      <c r="C1230" s="313"/>
      <c r="D1230" s="313"/>
    </row>
    <row r="1231" spans="3:4" s="296" customFormat="1" x14ac:dyDescent="0.25">
      <c r="C1231" s="313"/>
      <c r="D1231" s="313"/>
    </row>
    <row r="1232" spans="3:4" s="296" customFormat="1" x14ac:dyDescent="0.25">
      <c r="C1232" s="313"/>
      <c r="D1232" s="313"/>
    </row>
    <row r="1233" spans="3:4" s="296" customFormat="1" x14ac:dyDescent="0.25">
      <c r="C1233" s="313"/>
      <c r="D1233" s="313"/>
    </row>
    <row r="1234" spans="3:4" s="296" customFormat="1" x14ac:dyDescent="0.25">
      <c r="C1234" s="313"/>
      <c r="D1234" s="313"/>
    </row>
    <row r="1235" spans="3:4" s="296" customFormat="1" x14ac:dyDescent="0.25">
      <c r="C1235" s="313"/>
      <c r="D1235" s="313"/>
    </row>
    <row r="1236" spans="3:4" s="296" customFormat="1" x14ac:dyDescent="0.25">
      <c r="C1236" s="313"/>
      <c r="D1236" s="313"/>
    </row>
    <row r="1237" spans="3:4" s="296" customFormat="1" x14ac:dyDescent="0.25">
      <c r="C1237" s="313"/>
      <c r="D1237" s="313"/>
    </row>
    <row r="1238" spans="3:4" s="296" customFormat="1" x14ac:dyDescent="0.25">
      <c r="C1238" s="313"/>
      <c r="D1238" s="313"/>
    </row>
    <row r="1239" spans="3:4" s="296" customFormat="1" x14ac:dyDescent="0.25">
      <c r="C1239" s="313"/>
      <c r="D1239" s="313"/>
    </row>
    <row r="1240" spans="3:4" s="296" customFormat="1" x14ac:dyDescent="0.25">
      <c r="C1240" s="313"/>
      <c r="D1240" s="313"/>
    </row>
    <row r="1241" spans="3:4" s="296" customFormat="1" x14ac:dyDescent="0.25">
      <c r="C1241" s="313"/>
      <c r="D1241" s="313"/>
    </row>
    <row r="1242" spans="3:4" s="296" customFormat="1" x14ac:dyDescent="0.25">
      <c r="C1242" s="313"/>
      <c r="D1242" s="313"/>
    </row>
    <row r="1243" spans="3:4" s="296" customFormat="1" x14ac:dyDescent="0.25">
      <c r="C1243" s="313"/>
      <c r="D1243" s="313"/>
    </row>
    <row r="1244" spans="3:4" s="296" customFormat="1" x14ac:dyDescent="0.25">
      <c r="C1244" s="313"/>
      <c r="D1244" s="313"/>
    </row>
    <row r="1245" spans="3:4" s="296" customFormat="1" x14ac:dyDescent="0.25">
      <c r="C1245" s="313"/>
      <c r="D1245" s="313"/>
    </row>
    <row r="1246" spans="3:4" s="296" customFormat="1" x14ac:dyDescent="0.25">
      <c r="C1246" s="313"/>
      <c r="D1246" s="313"/>
    </row>
    <row r="1247" spans="3:4" s="296" customFormat="1" x14ac:dyDescent="0.25">
      <c r="C1247" s="313"/>
      <c r="D1247" s="313"/>
    </row>
    <row r="1248" spans="3:4" s="296" customFormat="1" x14ac:dyDescent="0.25">
      <c r="C1248" s="313"/>
      <c r="D1248" s="313"/>
    </row>
    <row r="1249" spans="3:4" s="296" customFormat="1" x14ac:dyDescent="0.25">
      <c r="C1249" s="313"/>
      <c r="D1249" s="313"/>
    </row>
    <row r="1250" spans="3:4" s="296" customFormat="1" x14ac:dyDescent="0.25">
      <c r="C1250" s="313"/>
      <c r="D1250" s="313"/>
    </row>
    <row r="1251" spans="3:4" s="296" customFormat="1" x14ac:dyDescent="0.25">
      <c r="C1251" s="313"/>
      <c r="D1251" s="313"/>
    </row>
    <row r="1252" spans="3:4" s="296" customFormat="1" x14ac:dyDescent="0.25">
      <c r="C1252" s="313"/>
      <c r="D1252" s="313"/>
    </row>
    <row r="1253" spans="3:4" s="296" customFormat="1" x14ac:dyDescent="0.25">
      <c r="C1253" s="313"/>
      <c r="D1253" s="313"/>
    </row>
    <row r="1254" spans="3:4" s="296" customFormat="1" x14ac:dyDescent="0.25">
      <c r="C1254" s="313"/>
      <c r="D1254" s="313"/>
    </row>
    <row r="1255" spans="3:4" s="296" customFormat="1" x14ac:dyDescent="0.25">
      <c r="C1255" s="313"/>
      <c r="D1255" s="313"/>
    </row>
    <row r="1256" spans="3:4" s="296" customFormat="1" x14ac:dyDescent="0.25">
      <c r="C1256" s="313"/>
      <c r="D1256" s="313"/>
    </row>
    <row r="1257" spans="3:4" s="296" customFormat="1" x14ac:dyDescent="0.25">
      <c r="C1257" s="313"/>
      <c r="D1257" s="313"/>
    </row>
    <row r="1258" spans="3:4" s="296" customFormat="1" x14ac:dyDescent="0.25">
      <c r="C1258" s="313"/>
      <c r="D1258" s="313"/>
    </row>
    <row r="1259" spans="3:4" s="296" customFormat="1" x14ac:dyDescent="0.25">
      <c r="C1259" s="313"/>
      <c r="D1259" s="313"/>
    </row>
    <row r="1260" spans="3:4" s="296" customFormat="1" x14ac:dyDescent="0.25">
      <c r="C1260" s="313"/>
      <c r="D1260" s="313"/>
    </row>
    <row r="1261" spans="3:4" s="296" customFormat="1" x14ac:dyDescent="0.25">
      <c r="C1261" s="313"/>
      <c r="D1261" s="313"/>
    </row>
    <row r="1262" spans="3:4" s="296" customFormat="1" x14ac:dyDescent="0.25">
      <c r="C1262" s="313"/>
      <c r="D1262" s="313"/>
    </row>
    <row r="1263" spans="3:4" s="296" customFormat="1" x14ac:dyDescent="0.25">
      <c r="C1263" s="313"/>
      <c r="D1263" s="313"/>
    </row>
    <row r="1264" spans="3:4" s="296" customFormat="1" x14ac:dyDescent="0.25">
      <c r="C1264" s="313"/>
      <c r="D1264" s="313"/>
    </row>
    <row r="1265" spans="3:4" s="296" customFormat="1" x14ac:dyDescent="0.25">
      <c r="C1265" s="313"/>
      <c r="D1265" s="313"/>
    </row>
    <row r="1266" spans="3:4" s="296" customFormat="1" x14ac:dyDescent="0.25">
      <c r="C1266" s="313"/>
      <c r="D1266" s="313"/>
    </row>
    <row r="1267" spans="3:4" s="296" customFormat="1" x14ac:dyDescent="0.25">
      <c r="C1267" s="313"/>
      <c r="D1267" s="313"/>
    </row>
    <row r="1268" spans="3:4" s="296" customFormat="1" x14ac:dyDescent="0.25">
      <c r="C1268" s="313"/>
      <c r="D1268" s="313"/>
    </row>
    <row r="1269" spans="3:4" s="296" customFormat="1" x14ac:dyDescent="0.25">
      <c r="C1269" s="313"/>
      <c r="D1269" s="313"/>
    </row>
    <row r="1270" spans="3:4" s="296" customFormat="1" x14ac:dyDescent="0.25">
      <c r="C1270" s="313"/>
      <c r="D1270" s="313"/>
    </row>
    <row r="1271" spans="3:4" s="296" customFormat="1" x14ac:dyDescent="0.25">
      <c r="C1271" s="313"/>
      <c r="D1271" s="313"/>
    </row>
    <row r="1272" spans="3:4" s="296" customFormat="1" x14ac:dyDescent="0.25">
      <c r="C1272" s="313"/>
      <c r="D1272" s="313"/>
    </row>
    <row r="1273" spans="3:4" s="296" customFormat="1" x14ac:dyDescent="0.25">
      <c r="C1273" s="313"/>
      <c r="D1273" s="313"/>
    </row>
    <row r="1274" spans="3:4" s="296" customFormat="1" x14ac:dyDescent="0.25">
      <c r="C1274" s="313"/>
      <c r="D1274" s="313"/>
    </row>
    <row r="1275" spans="3:4" s="296" customFormat="1" x14ac:dyDescent="0.25">
      <c r="C1275" s="313"/>
      <c r="D1275" s="313"/>
    </row>
    <row r="1276" spans="3:4" s="296" customFormat="1" x14ac:dyDescent="0.25">
      <c r="C1276" s="313"/>
      <c r="D1276" s="313"/>
    </row>
    <row r="1277" spans="3:4" s="296" customFormat="1" x14ac:dyDescent="0.25">
      <c r="C1277" s="313"/>
      <c r="D1277" s="313"/>
    </row>
    <row r="1278" spans="3:4" s="296" customFormat="1" x14ac:dyDescent="0.25">
      <c r="C1278" s="313"/>
      <c r="D1278" s="313"/>
    </row>
    <row r="1279" spans="3:4" s="296" customFormat="1" x14ac:dyDescent="0.25">
      <c r="C1279" s="313"/>
      <c r="D1279" s="313"/>
    </row>
    <row r="1280" spans="3:4" s="296" customFormat="1" x14ac:dyDescent="0.25">
      <c r="C1280" s="313"/>
      <c r="D1280" s="313"/>
    </row>
    <row r="1281" spans="3:4" s="296" customFormat="1" x14ac:dyDescent="0.25">
      <c r="C1281" s="313"/>
      <c r="D1281" s="313"/>
    </row>
    <row r="1282" spans="3:4" s="296" customFormat="1" x14ac:dyDescent="0.25">
      <c r="C1282" s="313"/>
      <c r="D1282" s="313"/>
    </row>
    <row r="1283" spans="3:4" s="296" customFormat="1" x14ac:dyDescent="0.25">
      <c r="C1283" s="313"/>
      <c r="D1283" s="313"/>
    </row>
    <row r="1284" spans="3:4" s="296" customFormat="1" x14ac:dyDescent="0.25">
      <c r="C1284" s="313"/>
      <c r="D1284" s="313"/>
    </row>
    <row r="1285" spans="3:4" s="296" customFormat="1" x14ac:dyDescent="0.25">
      <c r="C1285" s="313"/>
      <c r="D1285" s="313"/>
    </row>
    <row r="1286" spans="3:4" s="296" customFormat="1" x14ac:dyDescent="0.25">
      <c r="C1286" s="313"/>
      <c r="D1286" s="313"/>
    </row>
    <row r="1287" spans="3:4" s="296" customFormat="1" x14ac:dyDescent="0.25">
      <c r="C1287" s="313"/>
      <c r="D1287" s="313"/>
    </row>
    <row r="1288" spans="3:4" s="296" customFormat="1" x14ac:dyDescent="0.25">
      <c r="C1288" s="313"/>
      <c r="D1288" s="313"/>
    </row>
    <row r="1289" spans="3:4" s="296" customFormat="1" x14ac:dyDescent="0.25">
      <c r="C1289" s="313"/>
      <c r="D1289" s="313"/>
    </row>
    <row r="1290" spans="3:4" s="296" customFormat="1" x14ac:dyDescent="0.25">
      <c r="C1290" s="313"/>
      <c r="D1290" s="313"/>
    </row>
    <row r="1291" spans="3:4" s="296" customFormat="1" x14ac:dyDescent="0.25">
      <c r="C1291" s="313"/>
      <c r="D1291" s="313"/>
    </row>
    <row r="1292" spans="3:4" s="296" customFormat="1" x14ac:dyDescent="0.25">
      <c r="C1292" s="313"/>
      <c r="D1292" s="313"/>
    </row>
    <row r="1293" spans="3:4" s="296" customFormat="1" x14ac:dyDescent="0.25">
      <c r="C1293" s="313"/>
      <c r="D1293" s="313"/>
    </row>
    <row r="1294" spans="3:4" s="296" customFormat="1" x14ac:dyDescent="0.25">
      <c r="C1294" s="313"/>
      <c r="D1294" s="313"/>
    </row>
    <row r="1295" spans="3:4" s="296" customFormat="1" x14ac:dyDescent="0.25">
      <c r="C1295" s="313"/>
      <c r="D1295" s="313"/>
    </row>
    <row r="1296" spans="3:4" s="296" customFormat="1" x14ac:dyDescent="0.25">
      <c r="C1296" s="313"/>
      <c r="D1296" s="313"/>
    </row>
    <row r="1297" spans="3:4" s="296" customFormat="1" x14ac:dyDescent="0.25">
      <c r="C1297" s="313"/>
      <c r="D1297" s="313"/>
    </row>
    <row r="1298" spans="3:4" s="296" customFormat="1" x14ac:dyDescent="0.25">
      <c r="C1298" s="313"/>
      <c r="D1298" s="313"/>
    </row>
    <row r="1299" spans="3:4" s="296" customFormat="1" x14ac:dyDescent="0.25">
      <c r="C1299" s="313"/>
      <c r="D1299" s="313"/>
    </row>
    <row r="1300" spans="3:4" s="296" customFormat="1" x14ac:dyDescent="0.25">
      <c r="C1300" s="313"/>
      <c r="D1300" s="313"/>
    </row>
    <row r="1301" spans="3:4" s="296" customFormat="1" x14ac:dyDescent="0.25">
      <c r="C1301" s="313"/>
      <c r="D1301" s="313"/>
    </row>
    <row r="1302" spans="3:4" s="296" customFormat="1" x14ac:dyDescent="0.25">
      <c r="C1302" s="313"/>
      <c r="D1302" s="313"/>
    </row>
    <row r="1303" spans="3:4" s="296" customFormat="1" x14ac:dyDescent="0.25">
      <c r="C1303" s="313"/>
      <c r="D1303" s="313"/>
    </row>
    <row r="1304" spans="3:4" s="296" customFormat="1" x14ac:dyDescent="0.25">
      <c r="C1304" s="313"/>
      <c r="D1304" s="313"/>
    </row>
    <row r="1305" spans="3:4" s="296" customFormat="1" x14ac:dyDescent="0.25">
      <c r="C1305" s="313"/>
      <c r="D1305" s="313"/>
    </row>
    <row r="1306" spans="3:4" s="296" customFormat="1" x14ac:dyDescent="0.25">
      <c r="C1306" s="313"/>
      <c r="D1306" s="313"/>
    </row>
    <row r="1307" spans="3:4" s="296" customFormat="1" x14ac:dyDescent="0.25">
      <c r="C1307" s="313"/>
      <c r="D1307" s="313"/>
    </row>
    <row r="1308" spans="3:4" s="296" customFormat="1" x14ac:dyDescent="0.25">
      <c r="C1308" s="313"/>
      <c r="D1308" s="313"/>
    </row>
    <row r="1309" spans="3:4" s="296" customFormat="1" x14ac:dyDescent="0.25">
      <c r="C1309" s="313"/>
      <c r="D1309" s="313"/>
    </row>
    <row r="1310" spans="3:4" s="296" customFormat="1" x14ac:dyDescent="0.25">
      <c r="C1310" s="313"/>
      <c r="D1310" s="313"/>
    </row>
    <row r="1311" spans="3:4" s="296" customFormat="1" x14ac:dyDescent="0.25">
      <c r="C1311" s="313"/>
      <c r="D1311" s="313"/>
    </row>
    <row r="1312" spans="3:4" s="296" customFormat="1" x14ac:dyDescent="0.25">
      <c r="C1312" s="313"/>
      <c r="D1312" s="313"/>
    </row>
    <row r="1313" spans="3:4" s="296" customFormat="1" x14ac:dyDescent="0.25">
      <c r="C1313" s="313"/>
      <c r="D1313" s="313"/>
    </row>
    <row r="1314" spans="3:4" s="296" customFormat="1" x14ac:dyDescent="0.25">
      <c r="C1314" s="313"/>
      <c r="D1314" s="313"/>
    </row>
    <row r="1315" spans="3:4" s="296" customFormat="1" x14ac:dyDescent="0.25">
      <c r="C1315" s="313"/>
      <c r="D1315" s="313"/>
    </row>
    <row r="1316" spans="3:4" s="296" customFormat="1" x14ac:dyDescent="0.25">
      <c r="C1316" s="313"/>
      <c r="D1316" s="313"/>
    </row>
    <row r="1317" spans="3:4" s="296" customFormat="1" x14ac:dyDescent="0.25">
      <c r="C1317" s="313"/>
      <c r="D1317" s="313"/>
    </row>
    <row r="1318" spans="3:4" s="296" customFormat="1" x14ac:dyDescent="0.25">
      <c r="C1318" s="313"/>
      <c r="D1318" s="313"/>
    </row>
    <row r="1319" spans="3:4" s="296" customFormat="1" x14ac:dyDescent="0.25">
      <c r="C1319" s="313"/>
      <c r="D1319" s="313"/>
    </row>
    <row r="1320" spans="3:4" s="296" customFormat="1" x14ac:dyDescent="0.25">
      <c r="C1320" s="313"/>
      <c r="D1320" s="313"/>
    </row>
    <row r="1321" spans="3:4" s="296" customFormat="1" x14ac:dyDescent="0.25">
      <c r="C1321" s="313"/>
      <c r="D1321" s="313"/>
    </row>
    <row r="1322" spans="3:4" s="296" customFormat="1" x14ac:dyDescent="0.25">
      <c r="C1322" s="313"/>
      <c r="D1322" s="313"/>
    </row>
    <row r="1323" spans="3:4" s="296" customFormat="1" x14ac:dyDescent="0.25">
      <c r="C1323" s="313"/>
      <c r="D1323" s="313"/>
    </row>
    <row r="1324" spans="3:4" s="296" customFormat="1" x14ac:dyDescent="0.25">
      <c r="C1324" s="313"/>
      <c r="D1324" s="313"/>
    </row>
    <row r="1325" spans="3:4" s="296" customFormat="1" x14ac:dyDescent="0.25">
      <c r="C1325" s="313"/>
      <c r="D1325" s="313"/>
    </row>
    <row r="1326" spans="3:4" s="296" customFormat="1" x14ac:dyDescent="0.25">
      <c r="C1326" s="313"/>
      <c r="D1326" s="313"/>
    </row>
    <row r="1327" spans="3:4" s="296" customFormat="1" x14ac:dyDescent="0.25">
      <c r="C1327" s="313"/>
      <c r="D1327" s="313"/>
    </row>
    <row r="1328" spans="3:4" s="296" customFormat="1" x14ac:dyDescent="0.25">
      <c r="C1328" s="313"/>
      <c r="D1328" s="313"/>
    </row>
    <row r="1329" spans="3:4" s="296" customFormat="1" x14ac:dyDescent="0.25">
      <c r="C1329" s="313"/>
      <c r="D1329" s="313"/>
    </row>
    <row r="1330" spans="3:4" s="296" customFormat="1" x14ac:dyDescent="0.25">
      <c r="C1330" s="313"/>
      <c r="D1330" s="313"/>
    </row>
    <row r="1331" spans="3:4" s="296" customFormat="1" x14ac:dyDescent="0.25">
      <c r="C1331" s="313"/>
      <c r="D1331" s="313"/>
    </row>
    <row r="1332" spans="3:4" s="296" customFormat="1" x14ac:dyDescent="0.25">
      <c r="C1332" s="313"/>
      <c r="D1332" s="313"/>
    </row>
    <row r="1333" spans="3:4" s="296" customFormat="1" x14ac:dyDescent="0.25">
      <c r="C1333" s="313"/>
      <c r="D1333" s="313"/>
    </row>
    <row r="1334" spans="3:4" s="296" customFormat="1" x14ac:dyDescent="0.25">
      <c r="C1334" s="313"/>
      <c r="D1334" s="313"/>
    </row>
    <row r="1335" spans="3:4" s="296" customFormat="1" x14ac:dyDescent="0.25">
      <c r="C1335" s="313"/>
      <c r="D1335" s="313"/>
    </row>
    <row r="1336" spans="3:4" s="296" customFormat="1" x14ac:dyDescent="0.25">
      <c r="C1336" s="313"/>
      <c r="D1336" s="313"/>
    </row>
    <row r="1337" spans="3:4" s="296" customFormat="1" x14ac:dyDescent="0.25">
      <c r="C1337" s="313"/>
      <c r="D1337" s="313"/>
    </row>
    <row r="1338" spans="3:4" s="296" customFormat="1" x14ac:dyDescent="0.25">
      <c r="C1338" s="313"/>
      <c r="D1338" s="313"/>
    </row>
    <row r="1339" spans="3:4" s="296" customFormat="1" x14ac:dyDescent="0.25">
      <c r="C1339" s="313"/>
      <c r="D1339" s="313"/>
    </row>
    <row r="1340" spans="3:4" s="296" customFormat="1" x14ac:dyDescent="0.25">
      <c r="C1340" s="313"/>
      <c r="D1340" s="313"/>
    </row>
    <row r="1341" spans="3:4" s="296" customFormat="1" x14ac:dyDescent="0.25">
      <c r="C1341" s="313"/>
      <c r="D1341" s="313"/>
    </row>
    <row r="1342" spans="3:4" s="296" customFormat="1" x14ac:dyDescent="0.25">
      <c r="C1342" s="313"/>
      <c r="D1342" s="313"/>
    </row>
    <row r="1343" spans="3:4" s="296" customFormat="1" x14ac:dyDescent="0.25">
      <c r="C1343" s="313"/>
      <c r="D1343" s="313"/>
    </row>
    <row r="1344" spans="3:4" s="296" customFormat="1" x14ac:dyDescent="0.25">
      <c r="C1344" s="313"/>
      <c r="D1344" s="313"/>
    </row>
    <row r="1345" spans="3:4" s="296" customFormat="1" x14ac:dyDescent="0.25">
      <c r="C1345" s="313"/>
      <c r="D1345" s="313"/>
    </row>
    <row r="1346" spans="3:4" s="296" customFormat="1" x14ac:dyDescent="0.25">
      <c r="C1346" s="313"/>
      <c r="D1346" s="313"/>
    </row>
    <row r="1347" spans="3:4" s="296" customFormat="1" x14ac:dyDescent="0.25">
      <c r="C1347" s="313"/>
      <c r="D1347" s="313"/>
    </row>
    <row r="1348" spans="3:4" s="296" customFormat="1" x14ac:dyDescent="0.25">
      <c r="C1348" s="313"/>
      <c r="D1348" s="313"/>
    </row>
    <row r="1349" spans="3:4" s="296" customFormat="1" x14ac:dyDescent="0.25">
      <c r="C1349" s="313"/>
      <c r="D1349" s="313"/>
    </row>
    <row r="1350" spans="3:4" s="296" customFormat="1" x14ac:dyDescent="0.25">
      <c r="C1350" s="313"/>
      <c r="D1350" s="313"/>
    </row>
    <row r="1351" spans="3:4" s="296" customFormat="1" x14ac:dyDescent="0.25">
      <c r="C1351" s="313"/>
      <c r="D1351" s="313"/>
    </row>
    <row r="1352" spans="3:4" s="296" customFormat="1" x14ac:dyDescent="0.25">
      <c r="C1352" s="313"/>
      <c r="D1352" s="313"/>
    </row>
    <row r="1353" spans="3:4" s="296" customFormat="1" x14ac:dyDescent="0.25">
      <c r="C1353" s="313"/>
      <c r="D1353" s="313"/>
    </row>
    <row r="1354" spans="3:4" s="296" customFormat="1" x14ac:dyDescent="0.25">
      <c r="C1354" s="313"/>
      <c r="D1354" s="313"/>
    </row>
    <row r="1355" spans="3:4" s="296" customFormat="1" x14ac:dyDescent="0.25">
      <c r="C1355" s="313"/>
      <c r="D1355" s="313"/>
    </row>
    <row r="1356" spans="3:4" s="296" customFormat="1" x14ac:dyDescent="0.25">
      <c r="C1356" s="313"/>
      <c r="D1356" s="313"/>
    </row>
    <row r="1357" spans="3:4" s="296" customFormat="1" x14ac:dyDescent="0.25">
      <c r="C1357" s="313"/>
      <c r="D1357" s="313"/>
    </row>
    <row r="1358" spans="3:4" s="296" customFormat="1" x14ac:dyDescent="0.25">
      <c r="C1358" s="313"/>
      <c r="D1358" s="313"/>
    </row>
    <row r="1359" spans="3:4" s="296" customFormat="1" x14ac:dyDescent="0.25">
      <c r="C1359" s="313"/>
      <c r="D1359" s="313"/>
    </row>
    <row r="1360" spans="3:4" s="296" customFormat="1" x14ac:dyDescent="0.25">
      <c r="C1360" s="313"/>
      <c r="D1360" s="313"/>
    </row>
    <row r="1361" spans="3:4" s="296" customFormat="1" x14ac:dyDescent="0.25">
      <c r="C1361" s="313"/>
      <c r="D1361" s="313"/>
    </row>
    <row r="1362" spans="3:4" s="296" customFormat="1" x14ac:dyDescent="0.25">
      <c r="C1362" s="313"/>
      <c r="D1362" s="313"/>
    </row>
    <row r="1363" spans="3:4" s="296" customFormat="1" x14ac:dyDescent="0.25">
      <c r="C1363" s="313"/>
      <c r="D1363" s="313"/>
    </row>
    <row r="1364" spans="3:4" s="296" customFormat="1" x14ac:dyDescent="0.25">
      <c r="C1364" s="313"/>
      <c r="D1364" s="313"/>
    </row>
    <row r="1365" spans="3:4" s="296" customFormat="1" x14ac:dyDescent="0.25">
      <c r="C1365" s="313"/>
      <c r="D1365" s="313"/>
    </row>
    <row r="1366" spans="3:4" s="296" customFormat="1" x14ac:dyDescent="0.25">
      <c r="C1366" s="313"/>
      <c r="D1366" s="313"/>
    </row>
    <row r="1367" spans="3:4" s="296" customFormat="1" x14ac:dyDescent="0.25">
      <c r="C1367" s="313"/>
      <c r="D1367" s="313"/>
    </row>
    <row r="1368" spans="3:4" s="296" customFormat="1" x14ac:dyDescent="0.25">
      <c r="C1368" s="313"/>
      <c r="D1368" s="313"/>
    </row>
    <row r="1369" spans="3:4" s="296" customFormat="1" x14ac:dyDescent="0.25">
      <c r="C1369" s="313"/>
      <c r="D1369" s="313"/>
    </row>
    <row r="1370" spans="3:4" s="296" customFormat="1" x14ac:dyDescent="0.25">
      <c r="C1370" s="313"/>
      <c r="D1370" s="313"/>
    </row>
    <row r="1371" spans="3:4" s="296" customFormat="1" x14ac:dyDescent="0.25">
      <c r="C1371" s="313"/>
      <c r="D1371" s="313"/>
    </row>
    <row r="1372" spans="3:4" s="296" customFormat="1" x14ac:dyDescent="0.25">
      <c r="C1372" s="313"/>
      <c r="D1372" s="313"/>
    </row>
    <row r="1373" spans="3:4" s="296" customFormat="1" x14ac:dyDescent="0.25">
      <c r="C1373" s="313"/>
      <c r="D1373" s="313"/>
    </row>
    <row r="1374" spans="3:4" s="296" customFormat="1" x14ac:dyDescent="0.25">
      <c r="C1374" s="313"/>
      <c r="D1374" s="313"/>
    </row>
    <row r="1375" spans="3:4" s="296" customFormat="1" x14ac:dyDescent="0.25">
      <c r="C1375" s="313"/>
      <c r="D1375" s="313"/>
    </row>
    <row r="1376" spans="3:4" s="296" customFormat="1" x14ac:dyDescent="0.25">
      <c r="C1376" s="313"/>
      <c r="D1376" s="313"/>
    </row>
    <row r="1377" spans="3:4" s="296" customFormat="1" x14ac:dyDescent="0.25">
      <c r="C1377" s="313"/>
      <c r="D1377" s="313"/>
    </row>
    <row r="1378" spans="3:4" s="296" customFormat="1" x14ac:dyDescent="0.25">
      <c r="C1378" s="313"/>
      <c r="D1378" s="313"/>
    </row>
    <row r="1379" spans="3:4" s="296" customFormat="1" x14ac:dyDescent="0.25">
      <c r="C1379" s="313"/>
      <c r="D1379" s="313"/>
    </row>
    <row r="1380" spans="3:4" s="296" customFormat="1" x14ac:dyDescent="0.25">
      <c r="C1380" s="313"/>
      <c r="D1380" s="313"/>
    </row>
    <row r="1381" spans="3:4" s="296" customFormat="1" x14ac:dyDescent="0.25">
      <c r="C1381" s="313"/>
      <c r="D1381" s="313"/>
    </row>
    <row r="1382" spans="3:4" s="296" customFormat="1" x14ac:dyDescent="0.25">
      <c r="C1382" s="313"/>
      <c r="D1382" s="313"/>
    </row>
    <row r="1383" spans="3:4" s="296" customFormat="1" x14ac:dyDescent="0.25">
      <c r="C1383" s="313"/>
      <c r="D1383" s="313"/>
    </row>
    <row r="1384" spans="3:4" s="296" customFormat="1" x14ac:dyDescent="0.25">
      <c r="C1384" s="313"/>
      <c r="D1384" s="313"/>
    </row>
    <row r="1385" spans="3:4" s="296" customFormat="1" x14ac:dyDescent="0.25">
      <c r="C1385" s="313"/>
      <c r="D1385" s="313"/>
    </row>
    <row r="1386" spans="3:4" s="296" customFormat="1" x14ac:dyDescent="0.25">
      <c r="C1386" s="313"/>
      <c r="D1386" s="313"/>
    </row>
    <row r="1387" spans="3:4" s="296" customFormat="1" x14ac:dyDescent="0.25">
      <c r="C1387" s="313"/>
      <c r="D1387" s="313"/>
    </row>
    <row r="1388" spans="3:4" s="296" customFormat="1" x14ac:dyDescent="0.25">
      <c r="C1388" s="313"/>
      <c r="D1388" s="313"/>
    </row>
    <row r="1389" spans="3:4" s="296" customFormat="1" x14ac:dyDescent="0.25">
      <c r="C1389" s="313"/>
      <c r="D1389" s="313"/>
    </row>
    <row r="1390" spans="3:4" s="296" customFormat="1" x14ac:dyDescent="0.25">
      <c r="C1390" s="313"/>
      <c r="D1390" s="313"/>
    </row>
    <row r="1391" spans="3:4" s="296" customFormat="1" x14ac:dyDescent="0.25">
      <c r="C1391" s="313"/>
      <c r="D1391" s="313"/>
    </row>
    <row r="1392" spans="3:4" s="296" customFormat="1" x14ac:dyDescent="0.25">
      <c r="C1392" s="313"/>
      <c r="D1392" s="313"/>
    </row>
    <row r="1393" spans="3:4" s="296" customFormat="1" x14ac:dyDescent="0.25">
      <c r="C1393" s="313"/>
      <c r="D1393" s="313"/>
    </row>
    <row r="1394" spans="3:4" s="296" customFormat="1" x14ac:dyDescent="0.25">
      <c r="C1394" s="313"/>
      <c r="D1394" s="313"/>
    </row>
    <row r="1395" spans="3:4" s="296" customFormat="1" x14ac:dyDescent="0.25">
      <c r="C1395" s="313"/>
      <c r="D1395" s="313"/>
    </row>
    <row r="1396" spans="3:4" s="296" customFormat="1" x14ac:dyDescent="0.25">
      <c r="C1396" s="313"/>
      <c r="D1396" s="313"/>
    </row>
    <row r="1397" spans="3:4" s="296" customFormat="1" x14ac:dyDescent="0.25">
      <c r="C1397" s="313"/>
      <c r="D1397" s="313"/>
    </row>
    <row r="1398" spans="3:4" s="296" customFormat="1" x14ac:dyDescent="0.25">
      <c r="C1398" s="313"/>
      <c r="D1398" s="313"/>
    </row>
    <row r="1399" spans="3:4" s="296" customFormat="1" x14ac:dyDescent="0.25">
      <c r="C1399" s="313"/>
      <c r="D1399" s="313"/>
    </row>
    <row r="1400" spans="3:4" s="296" customFormat="1" x14ac:dyDescent="0.25">
      <c r="C1400" s="313"/>
      <c r="D1400" s="313"/>
    </row>
    <row r="1401" spans="3:4" s="296" customFormat="1" x14ac:dyDescent="0.25">
      <c r="C1401" s="313"/>
      <c r="D1401" s="313"/>
    </row>
    <row r="1402" spans="3:4" s="296" customFormat="1" x14ac:dyDescent="0.25">
      <c r="C1402" s="313"/>
      <c r="D1402" s="313"/>
    </row>
    <row r="1403" spans="3:4" s="296" customFormat="1" x14ac:dyDescent="0.25">
      <c r="C1403" s="313"/>
      <c r="D1403" s="313"/>
    </row>
    <row r="1404" spans="3:4" s="296" customFormat="1" x14ac:dyDescent="0.25">
      <c r="C1404" s="313"/>
      <c r="D1404" s="313"/>
    </row>
    <row r="1405" spans="3:4" s="296" customFormat="1" x14ac:dyDescent="0.25">
      <c r="C1405" s="313"/>
      <c r="D1405" s="313"/>
    </row>
    <row r="1406" spans="3:4" s="296" customFormat="1" x14ac:dyDescent="0.25">
      <c r="C1406" s="313"/>
      <c r="D1406" s="313"/>
    </row>
    <row r="1407" spans="3:4" s="296" customFormat="1" x14ac:dyDescent="0.25">
      <c r="C1407" s="313"/>
      <c r="D1407" s="313"/>
    </row>
    <row r="1408" spans="3:4" s="296" customFormat="1" x14ac:dyDescent="0.25">
      <c r="C1408" s="313"/>
      <c r="D1408" s="313"/>
    </row>
    <row r="1409" spans="3:4" s="296" customFormat="1" x14ac:dyDescent="0.25">
      <c r="C1409" s="313"/>
      <c r="D1409" s="313"/>
    </row>
    <row r="1410" spans="3:4" s="296" customFormat="1" x14ac:dyDescent="0.25">
      <c r="C1410" s="313"/>
      <c r="D1410" s="313"/>
    </row>
    <row r="1411" spans="3:4" s="296" customFormat="1" x14ac:dyDescent="0.25">
      <c r="C1411" s="313"/>
      <c r="D1411" s="313"/>
    </row>
    <row r="1412" spans="3:4" s="296" customFormat="1" x14ac:dyDescent="0.25">
      <c r="C1412" s="313"/>
      <c r="D1412" s="313"/>
    </row>
    <row r="1413" spans="3:4" s="296" customFormat="1" x14ac:dyDescent="0.25">
      <c r="C1413" s="313"/>
      <c r="D1413" s="313"/>
    </row>
    <row r="1414" spans="3:4" s="296" customFormat="1" x14ac:dyDescent="0.25">
      <c r="C1414" s="313"/>
      <c r="D1414" s="313"/>
    </row>
    <row r="1415" spans="3:4" s="296" customFormat="1" x14ac:dyDescent="0.25">
      <c r="C1415" s="313"/>
      <c r="D1415" s="313"/>
    </row>
    <row r="1416" spans="3:4" s="296" customFormat="1" x14ac:dyDescent="0.25">
      <c r="C1416" s="313"/>
      <c r="D1416" s="313"/>
    </row>
    <row r="1417" spans="3:4" s="296" customFormat="1" x14ac:dyDescent="0.25">
      <c r="C1417" s="313"/>
      <c r="D1417" s="313"/>
    </row>
    <row r="1418" spans="3:4" s="296" customFormat="1" x14ac:dyDescent="0.25">
      <c r="C1418" s="313"/>
      <c r="D1418" s="313"/>
    </row>
    <row r="1419" spans="3:4" s="296" customFormat="1" x14ac:dyDescent="0.25">
      <c r="C1419" s="313"/>
      <c r="D1419" s="313"/>
    </row>
    <row r="1420" spans="3:4" s="296" customFormat="1" x14ac:dyDescent="0.25">
      <c r="C1420" s="313"/>
      <c r="D1420" s="313"/>
    </row>
    <row r="1421" spans="3:4" s="296" customFormat="1" x14ac:dyDescent="0.25">
      <c r="C1421" s="313"/>
      <c r="D1421" s="313"/>
    </row>
    <row r="1422" spans="3:4" s="296" customFormat="1" x14ac:dyDescent="0.25">
      <c r="C1422" s="313"/>
      <c r="D1422" s="313"/>
    </row>
    <row r="1423" spans="3:4" s="296" customFormat="1" x14ac:dyDescent="0.25">
      <c r="C1423" s="313"/>
      <c r="D1423" s="313"/>
    </row>
    <row r="1424" spans="3:4" s="296" customFormat="1" x14ac:dyDescent="0.25">
      <c r="C1424" s="313"/>
      <c r="D1424" s="313"/>
    </row>
    <row r="1425" spans="3:4" s="296" customFormat="1" x14ac:dyDescent="0.25">
      <c r="C1425" s="313"/>
      <c r="D1425" s="313"/>
    </row>
    <row r="1426" spans="3:4" s="296" customFormat="1" x14ac:dyDescent="0.25">
      <c r="C1426" s="313"/>
      <c r="D1426" s="313"/>
    </row>
    <row r="1427" spans="3:4" s="296" customFormat="1" x14ac:dyDescent="0.25">
      <c r="C1427" s="313"/>
      <c r="D1427" s="313"/>
    </row>
    <row r="1428" spans="3:4" s="296" customFormat="1" x14ac:dyDescent="0.25">
      <c r="C1428" s="313"/>
      <c r="D1428" s="313"/>
    </row>
    <row r="1429" spans="3:4" s="296" customFormat="1" x14ac:dyDescent="0.25">
      <c r="C1429" s="313"/>
      <c r="D1429" s="313"/>
    </row>
    <row r="1430" spans="3:4" s="296" customFormat="1" x14ac:dyDescent="0.25">
      <c r="C1430" s="313"/>
      <c r="D1430" s="313"/>
    </row>
    <row r="1431" spans="3:4" s="296" customFormat="1" x14ac:dyDescent="0.25">
      <c r="C1431" s="313"/>
      <c r="D1431" s="313"/>
    </row>
    <row r="1432" spans="3:4" s="296" customFormat="1" x14ac:dyDescent="0.25">
      <c r="C1432" s="313"/>
      <c r="D1432" s="313"/>
    </row>
    <row r="1433" spans="3:4" s="296" customFormat="1" x14ac:dyDescent="0.25">
      <c r="C1433" s="313"/>
      <c r="D1433" s="313"/>
    </row>
    <row r="1434" spans="3:4" s="296" customFormat="1" x14ac:dyDescent="0.25">
      <c r="C1434" s="313"/>
      <c r="D1434" s="313"/>
    </row>
    <row r="1435" spans="3:4" s="296" customFormat="1" x14ac:dyDescent="0.25">
      <c r="C1435" s="313"/>
      <c r="D1435" s="313"/>
    </row>
    <row r="1436" spans="3:4" s="296" customFormat="1" x14ac:dyDescent="0.25">
      <c r="C1436" s="313"/>
      <c r="D1436" s="313"/>
    </row>
    <row r="1437" spans="3:4" s="296" customFormat="1" x14ac:dyDescent="0.25">
      <c r="C1437" s="313"/>
      <c r="D1437" s="313"/>
    </row>
    <row r="1438" spans="3:4" s="296" customFormat="1" x14ac:dyDescent="0.25">
      <c r="C1438" s="313"/>
      <c r="D1438" s="313"/>
    </row>
    <row r="1439" spans="3:4" s="296" customFormat="1" x14ac:dyDescent="0.25">
      <c r="C1439" s="313"/>
      <c r="D1439" s="313"/>
    </row>
    <row r="1440" spans="3:4" s="296" customFormat="1" x14ac:dyDescent="0.25">
      <c r="C1440" s="313"/>
      <c r="D1440" s="313"/>
    </row>
    <row r="1441" spans="3:4" s="296" customFormat="1" x14ac:dyDescent="0.25">
      <c r="C1441" s="313"/>
      <c r="D1441" s="313"/>
    </row>
    <row r="1442" spans="3:4" s="296" customFormat="1" x14ac:dyDescent="0.25">
      <c r="C1442" s="313"/>
      <c r="D1442" s="313"/>
    </row>
    <row r="1443" spans="3:4" s="296" customFormat="1" x14ac:dyDescent="0.25">
      <c r="C1443" s="313"/>
      <c r="D1443" s="313"/>
    </row>
    <row r="1444" spans="3:4" s="296" customFormat="1" x14ac:dyDescent="0.25">
      <c r="C1444" s="313"/>
      <c r="D1444" s="313"/>
    </row>
    <row r="1445" spans="3:4" s="296" customFormat="1" x14ac:dyDescent="0.25">
      <c r="C1445" s="313"/>
      <c r="D1445" s="313"/>
    </row>
    <row r="1446" spans="3:4" s="296" customFormat="1" x14ac:dyDescent="0.25">
      <c r="C1446" s="313"/>
      <c r="D1446" s="313"/>
    </row>
    <row r="1447" spans="3:4" s="296" customFormat="1" x14ac:dyDescent="0.25">
      <c r="C1447" s="313"/>
      <c r="D1447" s="313"/>
    </row>
    <row r="1448" spans="3:4" s="296" customFormat="1" x14ac:dyDescent="0.25">
      <c r="C1448" s="313"/>
      <c r="D1448" s="313"/>
    </row>
    <row r="1449" spans="3:4" s="296" customFormat="1" x14ac:dyDescent="0.25">
      <c r="C1449" s="313"/>
      <c r="D1449" s="313"/>
    </row>
    <row r="1450" spans="3:4" s="296" customFormat="1" x14ac:dyDescent="0.25">
      <c r="C1450" s="313"/>
      <c r="D1450" s="313"/>
    </row>
    <row r="1451" spans="3:4" s="296" customFormat="1" x14ac:dyDescent="0.25">
      <c r="C1451" s="313"/>
      <c r="D1451" s="313"/>
    </row>
    <row r="1452" spans="3:4" s="296" customFormat="1" x14ac:dyDescent="0.25">
      <c r="C1452" s="313"/>
      <c r="D1452" s="313"/>
    </row>
    <row r="1453" spans="3:4" s="296" customFormat="1" x14ac:dyDescent="0.25">
      <c r="C1453" s="313"/>
      <c r="D1453" s="313"/>
    </row>
    <row r="1454" spans="3:4" s="296" customFormat="1" x14ac:dyDescent="0.25">
      <c r="C1454" s="313"/>
      <c r="D1454" s="313"/>
    </row>
    <row r="1455" spans="3:4" s="296" customFormat="1" x14ac:dyDescent="0.25">
      <c r="C1455" s="313"/>
      <c r="D1455" s="313"/>
    </row>
    <row r="1456" spans="3:4" s="296" customFormat="1" x14ac:dyDescent="0.25">
      <c r="C1456" s="313"/>
      <c r="D1456" s="313"/>
    </row>
    <row r="1457" spans="3:4" s="296" customFormat="1" x14ac:dyDescent="0.25">
      <c r="C1457" s="313"/>
      <c r="D1457" s="313"/>
    </row>
    <row r="1458" spans="3:4" s="296" customFormat="1" x14ac:dyDescent="0.25">
      <c r="C1458" s="313"/>
      <c r="D1458" s="313"/>
    </row>
    <row r="1459" spans="3:4" s="296" customFormat="1" x14ac:dyDescent="0.25">
      <c r="C1459" s="313"/>
      <c r="D1459" s="313"/>
    </row>
    <row r="1460" spans="3:4" s="296" customFormat="1" x14ac:dyDescent="0.25">
      <c r="C1460" s="313"/>
      <c r="D1460" s="313"/>
    </row>
    <row r="1461" spans="3:4" s="296" customFormat="1" x14ac:dyDescent="0.25">
      <c r="C1461" s="313"/>
      <c r="D1461" s="313"/>
    </row>
    <row r="1462" spans="3:4" s="296" customFormat="1" x14ac:dyDescent="0.25">
      <c r="C1462" s="313"/>
      <c r="D1462" s="313"/>
    </row>
    <row r="1463" spans="3:4" s="296" customFormat="1" x14ac:dyDescent="0.25">
      <c r="C1463" s="313"/>
      <c r="D1463" s="313"/>
    </row>
    <row r="1464" spans="3:4" s="296" customFormat="1" x14ac:dyDescent="0.25">
      <c r="C1464" s="313"/>
      <c r="D1464" s="313"/>
    </row>
    <row r="1465" spans="3:4" s="296" customFormat="1" x14ac:dyDescent="0.25">
      <c r="C1465" s="313"/>
      <c r="D1465" s="313"/>
    </row>
    <row r="1466" spans="3:4" s="296" customFormat="1" x14ac:dyDescent="0.25">
      <c r="C1466" s="313"/>
      <c r="D1466" s="313"/>
    </row>
    <row r="1467" spans="3:4" s="296" customFormat="1" x14ac:dyDescent="0.25">
      <c r="C1467" s="313"/>
      <c r="D1467" s="313"/>
    </row>
    <row r="1468" spans="3:4" s="296" customFormat="1" x14ac:dyDescent="0.25">
      <c r="C1468" s="313"/>
      <c r="D1468" s="313"/>
    </row>
    <row r="1469" spans="3:4" s="296" customFormat="1" x14ac:dyDescent="0.25">
      <c r="C1469" s="313"/>
      <c r="D1469" s="313"/>
    </row>
    <row r="1470" spans="3:4" s="296" customFormat="1" x14ac:dyDescent="0.25">
      <c r="C1470" s="313"/>
      <c r="D1470" s="313"/>
    </row>
    <row r="1471" spans="3:4" s="296" customFormat="1" x14ac:dyDescent="0.25">
      <c r="C1471" s="313"/>
      <c r="D1471" s="313"/>
    </row>
    <row r="1472" spans="3:4" s="296" customFormat="1" x14ac:dyDescent="0.25">
      <c r="C1472" s="313"/>
      <c r="D1472" s="313"/>
    </row>
    <row r="1473" spans="3:4" s="296" customFormat="1" x14ac:dyDescent="0.25">
      <c r="C1473" s="313"/>
      <c r="D1473" s="313"/>
    </row>
    <row r="1474" spans="3:4" s="296" customFormat="1" x14ac:dyDescent="0.25">
      <c r="C1474" s="313"/>
      <c r="D1474" s="313"/>
    </row>
    <row r="1475" spans="3:4" s="296" customFormat="1" x14ac:dyDescent="0.25">
      <c r="C1475" s="313"/>
      <c r="D1475" s="313"/>
    </row>
    <row r="1476" spans="3:4" s="296" customFormat="1" x14ac:dyDescent="0.25">
      <c r="C1476" s="313"/>
      <c r="D1476" s="313"/>
    </row>
    <row r="1477" spans="3:4" s="296" customFormat="1" x14ac:dyDescent="0.25">
      <c r="C1477" s="313"/>
      <c r="D1477" s="313"/>
    </row>
    <row r="1478" spans="3:4" s="296" customFormat="1" x14ac:dyDescent="0.25">
      <c r="C1478" s="313"/>
      <c r="D1478" s="313"/>
    </row>
    <row r="1479" spans="3:4" s="296" customFormat="1" x14ac:dyDescent="0.25">
      <c r="C1479" s="313"/>
      <c r="D1479" s="313"/>
    </row>
    <row r="1480" spans="3:4" s="296" customFormat="1" x14ac:dyDescent="0.25">
      <c r="C1480" s="313"/>
      <c r="D1480" s="313"/>
    </row>
    <row r="1481" spans="3:4" s="296" customFormat="1" x14ac:dyDescent="0.25">
      <c r="C1481" s="313"/>
      <c r="D1481" s="313"/>
    </row>
    <row r="1482" spans="3:4" s="296" customFormat="1" x14ac:dyDescent="0.25">
      <c r="C1482" s="313"/>
      <c r="D1482" s="313"/>
    </row>
    <row r="1483" spans="3:4" s="296" customFormat="1" x14ac:dyDescent="0.25">
      <c r="C1483" s="313"/>
      <c r="D1483" s="313"/>
    </row>
    <row r="1484" spans="3:4" s="296" customFormat="1" x14ac:dyDescent="0.25">
      <c r="C1484" s="313"/>
      <c r="D1484" s="313"/>
    </row>
    <row r="1485" spans="3:4" s="296" customFormat="1" x14ac:dyDescent="0.25">
      <c r="C1485" s="313"/>
      <c r="D1485" s="313"/>
    </row>
    <row r="1486" spans="3:4" s="296" customFormat="1" x14ac:dyDescent="0.25">
      <c r="C1486" s="313"/>
      <c r="D1486" s="313"/>
    </row>
    <row r="1487" spans="3:4" s="296" customFormat="1" x14ac:dyDescent="0.25">
      <c r="C1487" s="313"/>
      <c r="D1487" s="313"/>
    </row>
    <row r="1488" spans="3:4" s="296" customFormat="1" x14ac:dyDescent="0.25">
      <c r="C1488" s="313"/>
      <c r="D1488" s="313"/>
    </row>
    <row r="1489" spans="3:4" s="296" customFormat="1" x14ac:dyDescent="0.25">
      <c r="C1489" s="313"/>
      <c r="D1489" s="313"/>
    </row>
    <row r="1490" spans="3:4" s="296" customFormat="1" x14ac:dyDescent="0.25">
      <c r="C1490" s="313"/>
      <c r="D1490" s="313"/>
    </row>
    <row r="1491" spans="3:4" s="296" customFormat="1" x14ac:dyDescent="0.25">
      <c r="C1491" s="313"/>
      <c r="D1491" s="313"/>
    </row>
    <row r="1492" spans="3:4" s="296" customFormat="1" x14ac:dyDescent="0.25">
      <c r="C1492" s="313"/>
      <c r="D1492" s="313"/>
    </row>
    <row r="1493" spans="3:4" s="296" customFormat="1" x14ac:dyDescent="0.25">
      <c r="C1493" s="313"/>
      <c r="D1493" s="313"/>
    </row>
    <row r="1494" spans="3:4" s="296" customFormat="1" x14ac:dyDescent="0.25">
      <c r="C1494" s="313"/>
      <c r="D1494" s="313"/>
    </row>
    <row r="1495" spans="3:4" s="296" customFormat="1" x14ac:dyDescent="0.25">
      <c r="C1495" s="313"/>
      <c r="D1495" s="313"/>
    </row>
    <row r="1496" spans="3:4" s="296" customFormat="1" x14ac:dyDescent="0.25">
      <c r="C1496" s="313"/>
      <c r="D1496" s="313"/>
    </row>
    <row r="1497" spans="3:4" s="296" customFormat="1" x14ac:dyDescent="0.25">
      <c r="C1497" s="313"/>
      <c r="D1497" s="313"/>
    </row>
    <row r="1498" spans="3:4" s="296" customFormat="1" x14ac:dyDescent="0.25">
      <c r="C1498" s="313"/>
      <c r="D1498" s="313"/>
    </row>
    <row r="1499" spans="3:4" s="296" customFormat="1" x14ac:dyDescent="0.25">
      <c r="C1499" s="313"/>
      <c r="D1499" s="313"/>
    </row>
    <row r="1500" spans="3:4" s="296" customFormat="1" x14ac:dyDescent="0.25">
      <c r="C1500" s="313"/>
      <c r="D1500" s="313"/>
    </row>
    <row r="1501" spans="3:4" s="296" customFormat="1" x14ac:dyDescent="0.25">
      <c r="C1501" s="313"/>
      <c r="D1501" s="313"/>
    </row>
    <row r="1502" spans="3:4" s="296" customFormat="1" x14ac:dyDescent="0.25">
      <c r="C1502" s="313"/>
      <c r="D1502" s="313"/>
    </row>
    <row r="1503" spans="3:4" s="296" customFormat="1" x14ac:dyDescent="0.25">
      <c r="C1503" s="313"/>
      <c r="D1503" s="313"/>
    </row>
    <row r="1504" spans="3:4" s="296" customFormat="1" x14ac:dyDescent="0.25">
      <c r="C1504" s="313"/>
      <c r="D1504" s="313"/>
    </row>
    <row r="1505" spans="3:4" s="296" customFormat="1" x14ac:dyDescent="0.25">
      <c r="C1505" s="313"/>
      <c r="D1505" s="313"/>
    </row>
    <row r="1506" spans="3:4" s="296" customFormat="1" x14ac:dyDescent="0.25">
      <c r="C1506" s="313"/>
      <c r="D1506" s="313"/>
    </row>
    <row r="1507" spans="3:4" s="296" customFormat="1" x14ac:dyDescent="0.25">
      <c r="C1507" s="313"/>
      <c r="D1507" s="313"/>
    </row>
    <row r="1508" spans="3:4" s="296" customFormat="1" x14ac:dyDescent="0.25">
      <c r="C1508" s="313"/>
      <c r="D1508" s="313"/>
    </row>
    <row r="1509" spans="3:4" s="296" customFormat="1" x14ac:dyDescent="0.25">
      <c r="C1509" s="313"/>
      <c r="D1509" s="313"/>
    </row>
    <row r="1510" spans="3:4" s="296" customFormat="1" x14ac:dyDescent="0.25">
      <c r="C1510" s="313"/>
      <c r="D1510" s="313"/>
    </row>
    <row r="1511" spans="3:4" s="296" customFormat="1" x14ac:dyDescent="0.25">
      <c r="C1511" s="313"/>
      <c r="D1511" s="313"/>
    </row>
    <row r="1512" spans="3:4" s="296" customFormat="1" x14ac:dyDescent="0.25">
      <c r="C1512" s="313"/>
      <c r="D1512" s="313"/>
    </row>
    <row r="1513" spans="3:4" s="296" customFormat="1" x14ac:dyDescent="0.25">
      <c r="C1513" s="313"/>
      <c r="D1513" s="313"/>
    </row>
    <row r="1514" spans="3:4" s="296" customFormat="1" x14ac:dyDescent="0.25">
      <c r="C1514" s="313"/>
      <c r="D1514" s="313"/>
    </row>
    <row r="1515" spans="3:4" s="296" customFormat="1" x14ac:dyDescent="0.25">
      <c r="C1515" s="313"/>
      <c r="D1515" s="313"/>
    </row>
    <row r="1516" spans="3:4" s="296" customFormat="1" x14ac:dyDescent="0.25">
      <c r="C1516" s="313"/>
      <c r="D1516" s="313"/>
    </row>
    <row r="1517" spans="3:4" s="296" customFormat="1" x14ac:dyDescent="0.25">
      <c r="C1517" s="313"/>
      <c r="D1517" s="313"/>
    </row>
    <row r="1518" spans="3:4" s="296" customFormat="1" x14ac:dyDescent="0.25">
      <c r="C1518" s="313"/>
      <c r="D1518" s="313"/>
    </row>
    <row r="1519" spans="3:4" s="296" customFormat="1" x14ac:dyDescent="0.25">
      <c r="C1519" s="313"/>
      <c r="D1519" s="313"/>
    </row>
    <row r="1520" spans="3:4" s="296" customFormat="1" x14ac:dyDescent="0.25">
      <c r="C1520" s="313"/>
      <c r="D1520" s="313"/>
    </row>
    <row r="1521" spans="3:4" s="296" customFormat="1" x14ac:dyDescent="0.25">
      <c r="C1521" s="313"/>
      <c r="D1521" s="313"/>
    </row>
    <row r="1522" spans="3:4" s="296" customFormat="1" x14ac:dyDescent="0.25">
      <c r="C1522" s="313"/>
      <c r="D1522" s="313"/>
    </row>
    <row r="1523" spans="3:4" s="296" customFormat="1" x14ac:dyDescent="0.25">
      <c r="C1523" s="313"/>
      <c r="D1523" s="313"/>
    </row>
    <row r="1524" spans="3:4" s="296" customFormat="1" x14ac:dyDescent="0.25">
      <c r="C1524" s="313"/>
      <c r="D1524" s="313"/>
    </row>
    <row r="1525" spans="3:4" s="296" customFormat="1" x14ac:dyDescent="0.25">
      <c r="C1525" s="313"/>
      <c r="D1525" s="313"/>
    </row>
    <row r="1526" spans="3:4" s="296" customFormat="1" x14ac:dyDescent="0.25">
      <c r="C1526" s="313"/>
      <c r="D1526" s="313"/>
    </row>
    <row r="1527" spans="3:4" s="296" customFormat="1" x14ac:dyDescent="0.25">
      <c r="C1527" s="313"/>
      <c r="D1527" s="313"/>
    </row>
    <row r="1528" spans="3:4" s="296" customFormat="1" x14ac:dyDescent="0.25">
      <c r="C1528" s="313"/>
      <c r="D1528" s="313"/>
    </row>
    <row r="1529" spans="3:4" s="296" customFormat="1" x14ac:dyDescent="0.25">
      <c r="C1529" s="313"/>
      <c r="D1529" s="313"/>
    </row>
    <row r="1530" spans="3:4" s="296" customFormat="1" x14ac:dyDescent="0.25">
      <c r="C1530" s="313"/>
      <c r="D1530" s="313"/>
    </row>
    <row r="1531" spans="3:4" s="296" customFormat="1" x14ac:dyDescent="0.25">
      <c r="C1531" s="313"/>
      <c r="D1531" s="313"/>
    </row>
    <row r="1532" spans="3:4" s="296" customFormat="1" x14ac:dyDescent="0.25">
      <c r="C1532" s="313"/>
      <c r="D1532" s="313"/>
    </row>
    <row r="1533" spans="3:4" s="296" customFormat="1" x14ac:dyDescent="0.25">
      <c r="C1533" s="313"/>
      <c r="D1533" s="313"/>
    </row>
    <row r="1534" spans="3:4" s="296" customFormat="1" x14ac:dyDescent="0.25">
      <c r="C1534" s="313"/>
      <c r="D1534" s="313"/>
    </row>
    <row r="1535" spans="3:4" s="296" customFormat="1" x14ac:dyDescent="0.25">
      <c r="C1535" s="313"/>
      <c r="D1535" s="313"/>
    </row>
    <row r="1536" spans="3:4" s="296" customFormat="1" x14ac:dyDescent="0.25">
      <c r="C1536" s="313"/>
      <c r="D1536" s="313"/>
    </row>
    <row r="1537" spans="3:4" s="296" customFormat="1" x14ac:dyDescent="0.25">
      <c r="C1537" s="313"/>
      <c r="D1537" s="313"/>
    </row>
    <row r="1538" spans="3:4" s="296" customFormat="1" x14ac:dyDescent="0.25">
      <c r="C1538" s="313"/>
      <c r="D1538" s="313"/>
    </row>
    <row r="1539" spans="3:4" s="296" customFormat="1" x14ac:dyDescent="0.25">
      <c r="C1539" s="313"/>
      <c r="D1539" s="313"/>
    </row>
    <row r="1540" spans="3:4" s="296" customFormat="1" x14ac:dyDescent="0.25">
      <c r="C1540" s="313"/>
      <c r="D1540" s="313"/>
    </row>
    <row r="1541" spans="3:4" s="296" customFormat="1" x14ac:dyDescent="0.25">
      <c r="C1541" s="313"/>
      <c r="D1541" s="313"/>
    </row>
    <row r="1542" spans="3:4" s="296" customFormat="1" x14ac:dyDescent="0.25">
      <c r="C1542" s="313"/>
      <c r="D1542" s="313"/>
    </row>
    <row r="1543" spans="3:4" s="296" customFormat="1" x14ac:dyDescent="0.25">
      <c r="C1543" s="313"/>
      <c r="D1543" s="313"/>
    </row>
    <row r="1544" spans="3:4" s="296" customFormat="1" x14ac:dyDescent="0.25">
      <c r="C1544" s="313"/>
      <c r="D1544" s="313"/>
    </row>
    <row r="1545" spans="3:4" s="296" customFormat="1" x14ac:dyDescent="0.25">
      <c r="C1545" s="313"/>
      <c r="D1545" s="313"/>
    </row>
    <row r="1546" spans="3:4" s="296" customFormat="1" x14ac:dyDescent="0.25">
      <c r="C1546" s="313"/>
      <c r="D1546" s="313"/>
    </row>
    <row r="1547" spans="3:4" s="296" customFormat="1" x14ac:dyDescent="0.25">
      <c r="C1547" s="313"/>
      <c r="D1547" s="313"/>
    </row>
    <row r="1548" spans="3:4" s="296" customFormat="1" x14ac:dyDescent="0.25">
      <c r="C1548" s="313"/>
      <c r="D1548" s="313"/>
    </row>
    <row r="1549" spans="3:4" s="296" customFormat="1" x14ac:dyDescent="0.25">
      <c r="C1549" s="313"/>
      <c r="D1549" s="313"/>
    </row>
    <row r="1550" spans="3:4" s="296" customFormat="1" x14ac:dyDescent="0.25">
      <c r="C1550" s="313"/>
      <c r="D1550" s="313"/>
    </row>
    <row r="1551" spans="3:4" s="296" customFormat="1" x14ac:dyDescent="0.25">
      <c r="C1551" s="313"/>
      <c r="D1551" s="313"/>
    </row>
    <row r="1552" spans="3:4" s="296" customFormat="1" x14ac:dyDescent="0.25">
      <c r="C1552" s="313"/>
      <c r="D1552" s="313"/>
    </row>
    <row r="1553" spans="3:4" s="296" customFormat="1" x14ac:dyDescent="0.25">
      <c r="C1553" s="313"/>
      <c r="D1553" s="313"/>
    </row>
    <row r="1554" spans="3:4" s="296" customFormat="1" x14ac:dyDescent="0.25">
      <c r="C1554" s="313"/>
      <c r="D1554" s="313"/>
    </row>
    <row r="1555" spans="3:4" s="296" customFormat="1" x14ac:dyDescent="0.25">
      <c r="C1555" s="313"/>
      <c r="D1555" s="313"/>
    </row>
    <row r="1556" spans="3:4" s="296" customFormat="1" x14ac:dyDescent="0.25">
      <c r="C1556" s="313"/>
      <c r="D1556" s="313"/>
    </row>
    <row r="1557" spans="3:4" s="296" customFormat="1" x14ac:dyDescent="0.25">
      <c r="C1557" s="313"/>
      <c r="D1557" s="313"/>
    </row>
    <row r="1558" spans="3:4" s="296" customFormat="1" x14ac:dyDescent="0.25">
      <c r="C1558" s="313"/>
      <c r="D1558" s="313"/>
    </row>
    <row r="1559" spans="3:4" s="296" customFormat="1" x14ac:dyDescent="0.25">
      <c r="C1559" s="313"/>
      <c r="D1559" s="313"/>
    </row>
    <row r="1560" spans="3:4" s="296" customFormat="1" x14ac:dyDescent="0.25">
      <c r="C1560" s="313"/>
      <c r="D1560" s="313"/>
    </row>
    <row r="1561" spans="3:4" s="296" customFormat="1" x14ac:dyDescent="0.25">
      <c r="C1561" s="313"/>
      <c r="D1561" s="313"/>
    </row>
    <row r="1562" spans="3:4" s="296" customFormat="1" x14ac:dyDescent="0.25">
      <c r="C1562" s="313"/>
      <c r="D1562" s="313"/>
    </row>
    <row r="1563" spans="3:4" s="296" customFormat="1" x14ac:dyDescent="0.25">
      <c r="C1563" s="313"/>
      <c r="D1563" s="313"/>
    </row>
    <row r="1564" spans="3:4" s="296" customFormat="1" x14ac:dyDescent="0.25">
      <c r="C1564" s="313"/>
      <c r="D1564" s="313"/>
    </row>
    <row r="1565" spans="3:4" s="296" customFormat="1" x14ac:dyDescent="0.25">
      <c r="C1565" s="313"/>
      <c r="D1565" s="313"/>
    </row>
    <row r="1566" spans="3:4" s="296" customFormat="1" x14ac:dyDescent="0.25">
      <c r="C1566" s="313"/>
      <c r="D1566" s="313"/>
    </row>
    <row r="1567" spans="3:4" s="296" customFormat="1" x14ac:dyDescent="0.25">
      <c r="C1567" s="313"/>
      <c r="D1567" s="313"/>
    </row>
    <row r="1568" spans="3:4" s="296" customFormat="1" x14ac:dyDescent="0.25">
      <c r="C1568" s="313"/>
      <c r="D1568" s="313"/>
    </row>
    <row r="1569" spans="3:4" s="296" customFormat="1" x14ac:dyDescent="0.25">
      <c r="C1569" s="313"/>
      <c r="D1569" s="313"/>
    </row>
    <row r="1570" spans="3:4" s="296" customFormat="1" x14ac:dyDescent="0.25">
      <c r="C1570" s="313"/>
      <c r="D1570" s="313"/>
    </row>
    <row r="1571" spans="3:4" s="296" customFormat="1" x14ac:dyDescent="0.25">
      <c r="C1571" s="313"/>
      <c r="D1571" s="313"/>
    </row>
    <row r="1572" spans="3:4" s="296" customFormat="1" x14ac:dyDescent="0.25">
      <c r="C1572" s="313"/>
      <c r="D1572" s="313"/>
    </row>
    <row r="1573" spans="3:4" s="296" customFormat="1" x14ac:dyDescent="0.25">
      <c r="C1573" s="313"/>
      <c r="D1573" s="313"/>
    </row>
    <row r="1574" spans="3:4" s="296" customFormat="1" x14ac:dyDescent="0.25">
      <c r="C1574" s="313"/>
      <c r="D1574" s="313"/>
    </row>
    <row r="1575" spans="3:4" s="296" customFormat="1" x14ac:dyDescent="0.25">
      <c r="C1575" s="313"/>
      <c r="D1575" s="313"/>
    </row>
    <row r="1576" spans="3:4" s="296" customFormat="1" x14ac:dyDescent="0.25">
      <c r="C1576" s="313"/>
      <c r="D1576" s="313"/>
    </row>
    <row r="1577" spans="3:4" s="296" customFormat="1" x14ac:dyDescent="0.25">
      <c r="C1577" s="313"/>
      <c r="D1577" s="313"/>
    </row>
    <row r="1578" spans="3:4" s="296" customFormat="1" x14ac:dyDescent="0.25">
      <c r="C1578" s="313"/>
      <c r="D1578" s="313"/>
    </row>
    <row r="1579" spans="3:4" s="296" customFormat="1" x14ac:dyDescent="0.25">
      <c r="C1579" s="313"/>
      <c r="D1579" s="313"/>
    </row>
    <row r="1580" spans="3:4" s="296" customFormat="1" x14ac:dyDescent="0.25">
      <c r="C1580" s="313"/>
      <c r="D1580" s="313"/>
    </row>
    <row r="1581" spans="3:4" s="296" customFormat="1" x14ac:dyDescent="0.25">
      <c r="C1581" s="313"/>
      <c r="D1581" s="313"/>
    </row>
    <row r="1582" spans="3:4" s="296" customFormat="1" x14ac:dyDescent="0.25">
      <c r="C1582" s="313"/>
      <c r="D1582" s="313"/>
    </row>
    <row r="1583" spans="3:4" s="296" customFormat="1" x14ac:dyDescent="0.25">
      <c r="C1583" s="313"/>
      <c r="D1583" s="313"/>
    </row>
    <row r="1584" spans="3:4" s="296" customFormat="1" x14ac:dyDescent="0.25">
      <c r="C1584" s="313"/>
      <c r="D1584" s="313"/>
    </row>
    <row r="1585" spans="3:4" s="296" customFormat="1" x14ac:dyDescent="0.25">
      <c r="C1585" s="313"/>
      <c r="D1585" s="313"/>
    </row>
    <row r="1586" spans="3:4" s="296" customFormat="1" x14ac:dyDescent="0.25">
      <c r="C1586" s="313"/>
      <c r="D1586" s="313"/>
    </row>
    <row r="1587" spans="3:4" s="296" customFormat="1" x14ac:dyDescent="0.25">
      <c r="C1587" s="313"/>
      <c r="D1587" s="313"/>
    </row>
    <row r="1588" spans="3:4" s="296" customFormat="1" x14ac:dyDescent="0.25">
      <c r="C1588" s="313"/>
      <c r="D1588" s="313"/>
    </row>
    <row r="1589" spans="3:4" s="296" customFormat="1" x14ac:dyDescent="0.25">
      <c r="C1589" s="313"/>
      <c r="D1589" s="313"/>
    </row>
    <row r="1590" spans="3:4" s="296" customFormat="1" x14ac:dyDescent="0.25">
      <c r="C1590" s="313"/>
      <c r="D1590" s="313"/>
    </row>
    <row r="1591" spans="3:4" s="296" customFormat="1" x14ac:dyDescent="0.25">
      <c r="C1591" s="313"/>
      <c r="D1591" s="313"/>
    </row>
    <row r="1592" spans="3:4" s="296" customFormat="1" x14ac:dyDescent="0.25">
      <c r="C1592" s="313"/>
      <c r="D1592" s="313"/>
    </row>
    <row r="1593" spans="3:4" s="296" customFormat="1" x14ac:dyDescent="0.25">
      <c r="C1593" s="313"/>
      <c r="D1593" s="313"/>
    </row>
    <row r="1594" spans="3:4" s="296" customFormat="1" x14ac:dyDescent="0.25">
      <c r="C1594" s="313"/>
      <c r="D1594" s="313"/>
    </row>
    <row r="1595" spans="3:4" s="296" customFormat="1" x14ac:dyDescent="0.25">
      <c r="C1595" s="313"/>
      <c r="D1595" s="313"/>
    </row>
    <row r="1596" spans="3:4" s="296" customFormat="1" x14ac:dyDescent="0.25">
      <c r="C1596" s="313"/>
      <c r="D1596" s="313"/>
    </row>
    <row r="1597" spans="3:4" s="296" customFormat="1" x14ac:dyDescent="0.25">
      <c r="C1597" s="313"/>
      <c r="D1597" s="313"/>
    </row>
    <row r="1598" spans="3:4" s="296" customFormat="1" x14ac:dyDescent="0.25">
      <c r="C1598" s="313"/>
      <c r="D1598" s="313"/>
    </row>
    <row r="1599" spans="3:4" s="296" customFormat="1" x14ac:dyDescent="0.25">
      <c r="C1599" s="313"/>
      <c r="D1599" s="313"/>
    </row>
    <row r="1600" spans="3:4" s="296" customFormat="1" x14ac:dyDescent="0.25">
      <c r="C1600" s="313"/>
      <c r="D1600" s="313"/>
    </row>
    <row r="1601" spans="3:4" s="296" customFormat="1" x14ac:dyDescent="0.25">
      <c r="C1601" s="313"/>
      <c r="D1601" s="313"/>
    </row>
    <row r="1602" spans="3:4" s="296" customFormat="1" x14ac:dyDescent="0.25">
      <c r="C1602" s="313"/>
      <c r="D1602" s="313"/>
    </row>
    <row r="1603" spans="3:4" s="296" customFormat="1" x14ac:dyDescent="0.25">
      <c r="C1603" s="313"/>
      <c r="D1603" s="313"/>
    </row>
    <row r="1604" spans="3:4" s="296" customFormat="1" x14ac:dyDescent="0.25">
      <c r="C1604" s="313"/>
      <c r="D1604" s="313"/>
    </row>
    <row r="1605" spans="3:4" s="296" customFormat="1" x14ac:dyDescent="0.25">
      <c r="C1605" s="313"/>
      <c r="D1605" s="313"/>
    </row>
    <row r="1606" spans="3:4" s="296" customFormat="1" x14ac:dyDescent="0.25">
      <c r="C1606" s="313"/>
      <c r="D1606" s="313"/>
    </row>
    <row r="1607" spans="3:4" s="296" customFormat="1" x14ac:dyDescent="0.25">
      <c r="C1607" s="313"/>
      <c r="D1607" s="313"/>
    </row>
    <row r="1608" spans="3:4" s="296" customFormat="1" x14ac:dyDescent="0.25">
      <c r="C1608" s="313"/>
      <c r="D1608" s="313"/>
    </row>
    <row r="1609" spans="3:4" s="296" customFormat="1" x14ac:dyDescent="0.25">
      <c r="C1609" s="313"/>
      <c r="D1609" s="313"/>
    </row>
    <row r="1610" spans="3:4" s="296" customFormat="1" x14ac:dyDescent="0.25">
      <c r="C1610" s="313"/>
      <c r="D1610" s="313"/>
    </row>
    <row r="1611" spans="3:4" s="296" customFormat="1" x14ac:dyDescent="0.25">
      <c r="C1611" s="313"/>
      <c r="D1611" s="313"/>
    </row>
    <row r="1612" spans="3:4" s="296" customFormat="1" x14ac:dyDescent="0.25">
      <c r="C1612" s="313"/>
      <c r="D1612" s="313"/>
    </row>
    <row r="1613" spans="3:4" s="296" customFormat="1" x14ac:dyDescent="0.25">
      <c r="C1613" s="313"/>
      <c r="D1613" s="313"/>
    </row>
    <row r="1614" spans="3:4" s="296" customFormat="1" x14ac:dyDescent="0.25">
      <c r="C1614" s="313"/>
      <c r="D1614" s="313"/>
    </row>
    <row r="1615" spans="3:4" s="296" customFormat="1" x14ac:dyDescent="0.25">
      <c r="C1615" s="313"/>
      <c r="D1615" s="313"/>
    </row>
    <row r="1616" spans="3:4" s="296" customFormat="1" x14ac:dyDescent="0.25">
      <c r="C1616" s="313"/>
      <c r="D1616" s="313"/>
    </row>
    <row r="1617" spans="3:4" s="296" customFormat="1" x14ac:dyDescent="0.25">
      <c r="C1617" s="313"/>
      <c r="D1617" s="313"/>
    </row>
    <row r="1618" spans="3:4" s="296" customFormat="1" x14ac:dyDescent="0.25">
      <c r="C1618" s="313"/>
      <c r="D1618" s="313"/>
    </row>
    <row r="1619" spans="3:4" s="296" customFormat="1" x14ac:dyDescent="0.25">
      <c r="C1619" s="313"/>
      <c r="D1619" s="313"/>
    </row>
    <row r="1620" spans="3:4" s="296" customFormat="1" x14ac:dyDescent="0.25">
      <c r="C1620" s="313"/>
      <c r="D1620" s="313"/>
    </row>
    <row r="1621" spans="3:4" s="296" customFormat="1" x14ac:dyDescent="0.25">
      <c r="C1621" s="313"/>
      <c r="D1621" s="313"/>
    </row>
    <row r="1622" spans="3:4" s="296" customFormat="1" x14ac:dyDescent="0.25">
      <c r="C1622" s="313"/>
      <c r="D1622" s="313"/>
    </row>
    <row r="1623" spans="3:4" s="296" customFormat="1" x14ac:dyDescent="0.25">
      <c r="C1623" s="313"/>
      <c r="D1623" s="313"/>
    </row>
    <row r="1624" spans="3:4" s="296" customFormat="1" x14ac:dyDescent="0.25">
      <c r="C1624" s="313"/>
      <c r="D1624" s="313"/>
    </row>
    <row r="1625" spans="3:4" s="296" customFormat="1" x14ac:dyDescent="0.25">
      <c r="C1625" s="313"/>
      <c r="D1625" s="313"/>
    </row>
    <row r="1626" spans="3:4" s="296" customFormat="1" x14ac:dyDescent="0.25">
      <c r="C1626" s="313"/>
      <c r="D1626" s="313"/>
    </row>
    <row r="1627" spans="3:4" s="296" customFormat="1" x14ac:dyDescent="0.25">
      <c r="C1627" s="313"/>
      <c r="D1627" s="313"/>
    </row>
    <row r="1628" spans="3:4" s="296" customFormat="1" x14ac:dyDescent="0.25">
      <c r="C1628" s="313"/>
      <c r="D1628" s="313"/>
    </row>
    <row r="1629" spans="3:4" s="296" customFormat="1" x14ac:dyDescent="0.25">
      <c r="C1629" s="313"/>
      <c r="D1629" s="313"/>
    </row>
    <row r="1630" spans="3:4" s="296" customFormat="1" x14ac:dyDescent="0.25">
      <c r="C1630" s="313"/>
      <c r="D1630" s="313"/>
    </row>
    <row r="1631" spans="3:4" s="296" customFormat="1" x14ac:dyDescent="0.25">
      <c r="C1631" s="313"/>
      <c r="D1631" s="313"/>
    </row>
    <row r="1632" spans="3:4" s="296" customFormat="1" x14ac:dyDescent="0.25">
      <c r="C1632" s="313"/>
      <c r="D1632" s="313"/>
    </row>
    <row r="1633" spans="3:4" s="296" customFormat="1" x14ac:dyDescent="0.25">
      <c r="C1633" s="313"/>
      <c r="D1633" s="313"/>
    </row>
    <row r="1634" spans="3:4" s="296" customFormat="1" x14ac:dyDescent="0.25">
      <c r="C1634" s="313"/>
      <c r="D1634" s="313"/>
    </row>
    <row r="1635" spans="3:4" s="296" customFormat="1" x14ac:dyDescent="0.25">
      <c r="C1635" s="313"/>
      <c r="D1635" s="313"/>
    </row>
    <row r="1636" spans="3:4" s="296" customFormat="1" x14ac:dyDescent="0.25">
      <c r="C1636" s="313"/>
      <c r="D1636" s="313"/>
    </row>
    <row r="1637" spans="3:4" s="296" customFormat="1" x14ac:dyDescent="0.25">
      <c r="C1637" s="313"/>
      <c r="D1637" s="313"/>
    </row>
    <row r="1638" spans="3:4" s="296" customFormat="1" x14ac:dyDescent="0.25">
      <c r="C1638" s="313"/>
      <c r="D1638" s="313"/>
    </row>
    <row r="1639" spans="3:4" s="296" customFormat="1" x14ac:dyDescent="0.25">
      <c r="C1639" s="313"/>
      <c r="D1639" s="313"/>
    </row>
    <row r="1640" spans="3:4" s="296" customFormat="1" x14ac:dyDescent="0.25">
      <c r="C1640" s="313"/>
      <c r="D1640" s="313"/>
    </row>
    <row r="1641" spans="3:4" s="296" customFormat="1" x14ac:dyDescent="0.25">
      <c r="C1641" s="313"/>
      <c r="D1641" s="313"/>
    </row>
    <row r="1642" spans="3:4" s="296" customFormat="1" x14ac:dyDescent="0.25">
      <c r="C1642" s="313"/>
      <c r="D1642" s="313"/>
    </row>
    <row r="1643" spans="3:4" s="296" customFormat="1" x14ac:dyDescent="0.25">
      <c r="C1643" s="313"/>
      <c r="D1643" s="313"/>
    </row>
    <row r="1644" spans="3:4" s="296" customFormat="1" x14ac:dyDescent="0.25">
      <c r="C1644" s="313"/>
      <c r="D1644" s="313"/>
    </row>
    <row r="1645" spans="3:4" s="296" customFormat="1" x14ac:dyDescent="0.25">
      <c r="C1645" s="313"/>
      <c r="D1645" s="313"/>
    </row>
    <row r="1646" spans="3:4" s="296" customFormat="1" x14ac:dyDescent="0.25">
      <c r="C1646" s="313"/>
      <c r="D1646" s="313"/>
    </row>
    <row r="1647" spans="3:4" s="296" customFormat="1" x14ac:dyDescent="0.25">
      <c r="C1647" s="313"/>
      <c r="D1647" s="313"/>
    </row>
    <row r="1648" spans="3:4" s="296" customFormat="1" x14ac:dyDescent="0.25">
      <c r="C1648" s="313"/>
      <c r="D1648" s="313"/>
    </row>
    <row r="1649" spans="3:4" s="296" customFormat="1" x14ac:dyDescent="0.25">
      <c r="C1649" s="313"/>
      <c r="D1649" s="313"/>
    </row>
    <row r="1650" spans="3:4" s="296" customFormat="1" x14ac:dyDescent="0.25">
      <c r="C1650" s="313"/>
      <c r="D1650" s="313"/>
    </row>
    <row r="1651" spans="3:4" s="296" customFormat="1" x14ac:dyDescent="0.25">
      <c r="C1651" s="313"/>
      <c r="D1651" s="313"/>
    </row>
    <row r="1652" spans="3:4" s="296" customFormat="1" x14ac:dyDescent="0.25">
      <c r="C1652" s="313"/>
      <c r="D1652" s="313"/>
    </row>
    <row r="1653" spans="3:4" s="296" customFormat="1" x14ac:dyDescent="0.25">
      <c r="C1653" s="313"/>
      <c r="D1653" s="313"/>
    </row>
    <row r="1654" spans="3:4" s="296" customFormat="1" x14ac:dyDescent="0.25">
      <c r="C1654" s="313"/>
      <c r="D1654" s="313"/>
    </row>
    <row r="1655" spans="3:4" s="296" customFormat="1" x14ac:dyDescent="0.25">
      <c r="C1655" s="313"/>
      <c r="D1655" s="313"/>
    </row>
    <row r="1656" spans="3:4" s="296" customFormat="1" x14ac:dyDescent="0.25">
      <c r="C1656" s="313"/>
      <c r="D1656" s="313"/>
    </row>
    <row r="1657" spans="3:4" s="296" customFormat="1" x14ac:dyDescent="0.25">
      <c r="C1657" s="313"/>
      <c r="D1657" s="313"/>
    </row>
    <row r="1658" spans="3:4" s="296" customFormat="1" x14ac:dyDescent="0.25">
      <c r="C1658" s="313"/>
      <c r="D1658" s="313"/>
    </row>
    <row r="1659" spans="3:4" s="296" customFormat="1" x14ac:dyDescent="0.25">
      <c r="C1659" s="313"/>
      <c r="D1659" s="313"/>
    </row>
    <row r="1660" spans="3:4" s="296" customFormat="1" x14ac:dyDescent="0.25">
      <c r="C1660" s="313"/>
      <c r="D1660" s="313"/>
    </row>
    <row r="1661" spans="3:4" s="296" customFormat="1" x14ac:dyDescent="0.25">
      <c r="C1661" s="313"/>
      <c r="D1661" s="313"/>
    </row>
    <row r="1662" spans="3:4" s="296" customFormat="1" x14ac:dyDescent="0.25">
      <c r="C1662" s="313"/>
      <c r="D1662" s="313"/>
    </row>
    <row r="1663" spans="3:4" s="296" customFormat="1" x14ac:dyDescent="0.25">
      <c r="C1663" s="313"/>
      <c r="D1663" s="313"/>
    </row>
    <row r="1664" spans="3:4" s="296" customFormat="1" x14ac:dyDescent="0.25">
      <c r="C1664" s="313"/>
      <c r="D1664" s="313"/>
    </row>
    <row r="1665" spans="3:4" s="296" customFormat="1" x14ac:dyDescent="0.25">
      <c r="C1665" s="313"/>
      <c r="D1665" s="313"/>
    </row>
    <row r="1666" spans="3:4" s="296" customFormat="1" x14ac:dyDescent="0.25">
      <c r="C1666" s="313"/>
      <c r="D1666" s="313"/>
    </row>
    <row r="1667" spans="3:4" s="296" customFormat="1" x14ac:dyDescent="0.25">
      <c r="C1667" s="313"/>
      <c r="D1667" s="313"/>
    </row>
    <row r="1668" spans="3:4" s="296" customFormat="1" x14ac:dyDescent="0.25">
      <c r="C1668" s="313"/>
      <c r="D1668" s="313"/>
    </row>
    <row r="1669" spans="3:4" s="296" customFormat="1" x14ac:dyDescent="0.25">
      <c r="C1669" s="313"/>
      <c r="D1669" s="313"/>
    </row>
    <row r="1670" spans="3:4" s="296" customFormat="1" x14ac:dyDescent="0.25">
      <c r="C1670" s="313"/>
      <c r="D1670" s="313"/>
    </row>
    <row r="1671" spans="3:4" s="296" customFormat="1" x14ac:dyDescent="0.25">
      <c r="C1671" s="313"/>
      <c r="D1671" s="313"/>
    </row>
    <row r="1672" spans="3:4" s="296" customFormat="1" x14ac:dyDescent="0.25">
      <c r="C1672" s="313"/>
      <c r="D1672" s="313"/>
    </row>
    <row r="1673" spans="3:4" s="296" customFormat="1" x14ac:dyDescent="0.25">
      <c r="C1673" s="313"/>
      <c r="D1673" s="313"/>
    </row>
    <row r="1674" spans="3:4" s="296" customFormat="1" x14ac:dyDescent="0.25">
      <c r="C1674" s="313"/>
      <c r="D1674" s="313"/>
    </row>
    <row r="1675" spans="3:4" s="296" customFormat="1" x14ac:dyDescent="0.25">
      <c r="C1675" s="313"/>
      <c r="D1675" s="313"/>
    </row>
    <row r="1676" spans="3:4" s="296" customFormat="1" x14ac:dyDescent="0.25">
      <c r="C1676" s="313"/>
      <c r="D1676" s="313"/>
    </row>
    <row r="1677" spans="3:4" s="296" customFormat="1" x14ac:dyDescent="0.25">
      <c r="C1677" s="313"/>
      <c r="D1677" s="313"/>
    </row>
    <row r="1678" spans="3:4" s="296" customFormat="1" x14ac:dyDescent="0.25">
      <c r="C1678" s="313"/>
      <c r="D1678" s="313"/>
    </row>
    <row r="1679" spans="3:4" s="296" customFormat="1" x14ac:dyDescent="0.25">
      <c r="C1679" s="313"/>
      <c r="D1679" s="313"/>
    </row>
    <row r="1680" spans="3:4" s="296" customFormat="1" x14ac:dyDescent="0.25">
      <c r="C1680" s="313"/>
      <c r="D1680" s="313"/>
    </row>
    <row r="1681" spans="3:4" s="296" customFormat="1" x14ac:dyDescent="0.25">
      <c r="C1681" s="313"/>
      <c r="D1681" s="313"/>
    </row>
    <row r="1682" spans="3:4" s="296" customFormat="1" x14ac:dyDescent="0.25">
      <c r="C1682" s="313"/>
      <c r="D1682" s="313"/>
    </row>
    <row r="1683" spans="3:4" s="296" customFormat="1" x14ac:dyDescent="0.25">
      <c r="C1683" s="313"/>
      <c r="D1683" s="313"/>
    </row>
    <row r="1684" spans="3:4" s="296" customFormat="1" x14ac:dyDescent="0.25">
      <c r="C1684" s="313"/>
      <c r="D1684" s="313"/>
    </row>
    <row r="1685" spans="3:4" s="296" customFormat="1" x14ac:dyDescent="0.25">
      <c r="C1685" s="313"/>
      <c r="D1685" s="313"/>
    </row>
    <row r="1686" spans="3:4" s="296" customFormat="1" x14ac:dyDescent="0.25">
      <c r="C1686" s="313"/>
      <c r="D1686" s="313"/>
    </row>
    <row r="1687" spans="3:4" s="296" customFormat="1" x14ac:dyDescent="0.25">
      <c r="C1687" s="313"/>
      <c r="D1687" s="313"/>
    </row>
    <row r="1688" spans="3:4" s="296" customFormat="1" x14ac:dyDescent="0.25">
      <c r="C1688" s="313"/>
      <c r="D1688" s="313"/>
    </row>
    <row r="1689" spans="3:4" s="296" customFormat="1" x14ac:dyDescent="0.25">
      <c r="C1689" s="313"/>
      <c r="D1689" s="313"/>
    </row>
    <row r="1690" spans="3:4" s="296" customFormat="1" x14ac:dyDescent="0.25">
      <c r="C1690" s="313"/>
      <c r="D1690" s="313"/>
    </row>
    <row r="1691" spans="3:4" s="296" customFormat="1" x14ac:dyDescent="0.25">
      <c r="C1691" s="313"/>
      <c r="D1691" s="313"/>
    </row>
    <row r="1692" spans="3:4" s="296" customFormat="1" x14ac:dyDescent="0.25">
      <c r="C1692" s="313"/>
      <c r="D1692" s="313"/>
    </row>
    <row r="1693" spans="3:4" s="296" customFormat="1" x14ac:dyDescent="0.25">
      <c r="C1693" s="313"/>
      <c r="D1693" s="313"/>
    </row>
    <row r="1694" spans="3:4" s="296" customFormat="1" x14ac:dyDescent="0.25">
      <c r="C1694" s="313"/>
      <c r="D1694" s="313"/>
    </row>
    <row r="1695" spans="3:4" s="296" customFormat="1" x14ac:dyDescent="0.25">
      <c r="C1695" s="313"/>
      <c r="D1695" s="313"/>
    </row>
    <row r="1696" spans="3:4" s="296" customFormat="1" x14ac:dyDescent="0.25">
      <c r="C1696" s="313"/>
      <c r="D1696" s="313"/>
    </row>
    <row r="1697" spans="3:4" s="296" customFormat="1" x14ac:dyDescent="0.25">
      <c r="C1697" s="313"/>
      <c r="D1697" s="313"/>
    </row>
    <row r="1698" spans="3:4" s="296" customFormat="1" x14ac:dyDescent="0.25">
      <c r="C1698" s="313"/>
      <c r="D1698" s="313"/>
    </row>
    <row r="1699" spans="3:4" s="296" customFormat="1" x14ac:dyDescent="0.25">
      <c r="C1699" s="313"/>
      <c r="D1699" s="313"/>
    </row>
    <row r="1700" spans="3:4" s="296" customFormat="1" x14ac:dyDescent="0.25">
      <c r="C1700" s="313"/>
      <c r="D1700" s="313"/>
    </row>
    <row r="1701" spans="3:4" s="296" customFormat="1" x14ac:dyDescent="0.25">
      <c r="C1701" s="313"/>
      <c r="D1701" s="313"/>
    </row>
    <row r="1702" spans="3:4" s="296" customFormat="1" x14ac:dyDescent="0.25">
      <c r="C1702" s="313"/>
      <c r="D1702" s="313"/>
    </row>
    <row r="1703" spans="3:4" s="296" customFormat="1" x14ac:dyDescent="0.25">
      <c r="C1703" s="313"/>
      <c r="D1703" s="313"/>
    </row>
    <row r="1704" spans="3:4" s="296" customFormat="1" x14ac:dyDescent="0.25">
      <c r="C1704" s="313"/>
      <c r="D1704" s="313"/>
    </row>
    <row r="1705" spans="3:4" s="296" customFormat="1" x14ac:dyDescent="0.25">
      <c r="C1705" s="313"/>
      <c r="D1705" s="313"/>
    </row>
    <row r="1706" spans="3:4" s="296" customFormat="1" x14ac:dyDescent="0.25">
      <c r="C1706" s="313"/>
      <c r="D1706" s="313"/>
    </row>
    <row r="1707" spans="3:4" s="296" customFormat="1" x14ac:dyDescent="0.25">
      <c r="C1707" s="313"/>
      <c r="D1707" s="313"/>
    </row>
    <row r="1708" spans="3:4" s="296" customFormat="1" x14ac:dyDescent="0.25">
      <c r="C1708" s="313"/>
      <c r="D1708" s="313"/>
    </row>
    <row r="1709" spans="3:4" s="296" customFormat="1" x14ac:dyDescent="0.25">
      <c r="C1709" s="313"/>
      <c r="D1709" s="313"/>
    </row>
    <row r="1710" spans="3:4" s="296" customFormat="1" x14ac:dyDescent="0.25">
      <c r="C1710" s="313"/>
      <c r="D1710" s="313"/>
    </row>
    <row r="1711" spans="3:4" s="296" customFormat="1" x14ac:dyDescent="0.25">
      <c r="C1711" s="313"/>
      <c r="D1711" s="313"/>
    </row>
    <row r="1712" spans="3:4" s="296" customFormat="1" x14ac:dyDescent="0.25">
      <c r="C1712" s="313"/>
      <c r="D1712" s="313"/>
    </row>
    <row r="1713" spans="3:4" s="296" customFormat="1" x14ac:dyDescent="0.25">
      <c r="C1713" s="313"/>
      <c r="D1713" s="313"/>
    </row>
    <row r="1714" spans="3:4" s="296" customFormat="1" x14ac:dyDescent="0.25">
      <c r="C1714" s="313"/>
      <c r="D1714" s="313"/>
    </row>
    <row r="1715" spans="3:4" s="296" customFormat="1" x14ac:dyDescent="0.25">
      <c r="C1715" s="313"/>
      <c r="D1715" s="313"/>
    </row>
    <row r="1716" spans="3:4" s="296" customFormat="1" x14ac:dyDescent="0.25">
      <c r="C1716" s="313"/>
      <c r="D1716" s="313"/>
    </row>
    <row r="1717" spans="3:4" s="296" customFormat="1" x14ac:dyDescent="0.25">
      <c r="C1717" s="313"/>
      <c r="D1717" s="313"/>
    </row>
    <row r="1718" spans="3:4" s="296" customFormat="1" x14ac:dyDescent="0.25">
      <c r="C1718" s="313"/>
      <c r="D1718" s="313"/>
    </row>
    <row r="1719" spans="3:4" s="296" customFormat="1" x14ac:dyDescent="0.25">
      <c r="C1719" s="313"/>
      <c r="D1719" s="313"/>
    </row>
    <row r="1720" spans="3:4" s="296" customFormat="1" x14ac:dyDescent="0.25">
      <c r="C1720" s="313"/>
      <c r="D1720" s="313"/>
    </row>
    <row r="1721" spans="3:4" s="296" customFormat="1" x14ac:dyDescent="0.25">
      <c r="C1721" s="313"/>
      <c r="D1721" s="313"/>
    </row>
    <row r="1722" spans="3:4" s="296" customFormat="1" x14ac:dyDescent="0.25">
      <c r="C1722" s="313"/>
      <c r="D1722" s="313"/>
    </row>
    <row r="1723" spans="3:4" s="296" customFormat="1" x14ac:dyDescent="0.25">
      <c r="C1723" s="313"/>
      <c r="D1723" s="313"/>
    </row>
    <row r="1724" spans="3:4" s="296" customFormat="1" x14ac:dyDescent="0.25">
      <c r="C1724" s="313"/>
      <c r="D1724" s="313"/>
    </row>
    <row r="1725" spans="3:4" s="296" customFormat="1" x14ac:dyDescent="0.25">
      <c r="C1725" s="313"/>
      <c r="D1725" s="313"/>
    </row>
    <row r="1726" spans="3:4" s="296" customFormat="1" x14ac:dyDescent="0.25">
      <c r="C1726" s="313"/>
      <c r="D1726" s="313"/>
    </row>
    <row r="1727" spans="3:4" s="296" customFormat="1" x14ac:dyDescent="0.25">
      <c r="C1727" s="313"/>
      <c r="D1727" s="313"/>
    </row>
    <row r="1728" spans="3:4" s="296" customFormat="1" x14ac:dyDescent="0.25">
      <c r="C1728" s="313"/>
      <c r="D1728" s="313"/>
    </row>
    <row r="1729" spans="3:4" s="296" customFormat="1" x14ac:dyDescent="0.25">
      <c r="C1729" s="313"/>
      <c r="D1729" s="313"/>
    </row>
    <row r="1730" spans="3:4" s="296" customFormat="1" x14ac:dyDescent="0.25">
      <c r="C1730" s="313"/>
      <c r="D1730" s="313"/>
    </row>
    <row r="1731" spans="3:4" s="296" customFormat="1" x14ac:dyDescent="0.25">
      <c r="C1731" s="313"/>
      <c r="D1731" s="313"/>
    </row>
    <row r="1732" spans="3:4" s="296" customFormat="1" x14ac:dyDescent="0.25">
      <c r="C1732" s="313"/>
      <c r="D1732" s="313"/>
    </row>
    <row r="1733" spans="3:4" s="296" customFormat="1" x14ac:dyDescent="0.25">
      <c r="C1733" s="313"/>
      <c r="D1733" s="313"/>
    </row>
    <row r="1734" spans="3:4" s="296" customFormat="1" x14ac:dyDescent="0.25">
      <c r="C1734" s="313"/>
      <c r="D1734" s="313"/>
    </row>
    <row r="1735" spans="3:4" s="296" customFormat="1" x14ac:dyDescent="0.25">
      <c r="C1735" s="313"/>
      <c r="D1735" s="313"/>
    </row>
    <row r="1736" spans="3:4" s="296" customFormat="1" x14ac:dyDescent="0.25">
      <c r="C1736" s="313"/>
      <c r="D1736" s="313"/>
    </row>
    <row r="1737" spans="3:4" s="296" customFormat="1" x14ac:dyDescent="0.25">
      <c r="C1737" s="313"/>
      <c r="D1737" s="313"/>
    </row>
    <row r="1738" spans="3:4" s="296" customFormat="1" x14ac:dyDescent="0.25">
      <c r="C1738" s="313"/>
      <c r="D1738" s="313"/>
    </row>
    <row r="1739" spans="3:4" s="296" customFormat="1" x14ac:dyDescent="0.25">
      <c r="C1739" s="313"/>
      <c r="D1739" s="313"/>
    </row>
    <row r="1740" spans="3:4" s="296" customFormat="1" x14ac:dyDescent="0.25">
      <c r="C1740" s="313"/>
      <c r="D1740" s="313"/>
    </row>
    <row r="1741" spans="3:4" s="296" customFormat="1" x14ac:dyDescent="0.25">
      <c r="C1741" s="313"/>
      <c r="D1741" s="313"/>
    </row>
    <row r="1742" spans="3:4" s="296" customFormat="1" x14ac:dyDescent="0.25">
      <c r="C1742" s="313"/>
      <c r="D1742" s="313"/>
    </row>
    <row r="1743" spans="3:4" s="296" customFormat="1" x14ac:dyDescent="0.25">
      <c r="C1743" s="313"/>
      <c r="D1743" s="313"/>
    </row>
    <row r="1744" spans="3:4" s="296" customFormat="1" x14ac:dyDescent="0.25">
      <c r="C1744" s="313"/>
      <c r="D1744" s="313"/>
    </row>
    <row r="1745" spans="3:4" s="296" customFormat="1" x14ac:dyDescent="0.25">
      <c r="C1745" s="313"/>
      <c r="D1745" s="313"/>
    </row>
    <row r="1746" spans="3:4" s="296" customFormat="1" x14ac:dyDescent="0.25">
      <c r="C1746" s="313"/>
      <c r="D1746" s="313"/>
    </row>
    <row r="1747" spans="3:4" s="296" customFormat="1" x14ac:dyDescent="0.25">
      <c r="C1747" s="313"/>
      <c r="D1747" s="313"/>
    </row>
    <row r="1748" spans="3:4" s="296" customFormat="1" x14ac:dyDescent="0.25">
      <c r="C1748" s="313"/>
      <c r="D1748" s="313"/>
    </row>
    <row r="1749" spans="3:4" s="296" customFormat="1" x14ac:dyDescent="0.25">
      <c r="C1749" s="313"/>
      <c r="D1749" s="313"/>
    </row>
    <row r="1750" spans="3:4" s="296" customFormat="1" x14ac:dyDescent="0.25">
      <c r="C1750" s="313"/>
      <c r="D1750" s="313"/>
    </row>
    <row r="1751" spans="3:4" s="296" customFormat="1" x14ac:dyDescent="0.25">
      <c r="C1751" s="313"/>
      <c r="D1751" s="313"/>
    </row>
    <row r="1752" spans="3:4" s="296" customFormat="1" x14ac:dyDescent="0.25">
      <c r="C1752" s="313"/>
      <c r="D1752" s="313"/>
    </row>
    <row r="1753" spans="3:4" s="296" customFormat="1" x14ac:dyDescent="0.25">
      <c r="C1753" s="313"/>
      <c r="D1753" s="313"/>
    </row>
    <row r="1754" spans="3:4" s="296" customFormat="1" x14ac:dyDescent="0.25">
      <c r="C1754" s="313"/>
      <c r="D1754" s="313"/>
    </row>
    <row r="1755" spans="3:4" s="296" customFormat="1" x14ac:dyDescent="0.25">
      <c r="C1755" s="313"/>
      <c r="D1755" s="313"/>
    </row>
    <row r="1756" spans="3:4" s="296" customFormat="1" x14ac:dyDescent="0.25">
      <c r="C1756" s="313"/>
      <c r="D1756" s="313"/>
    </row>
    <row r="1757" spans="3:4" s="296" customFormat="1" x14ac:dyDescent="0.25">
      <c r="C1757" s="313"/>
      <c r="D1757" s="313"/>
    </row>
    <row r="1758" spans="3:4" s="296" customFormat="1" x14ac:dyDescent="0.25">
      <c r="C1758" s="313"/>
      <c r="D1758" s="313"/>
    </row>
    <row r="1759" spans="3:4" s="296" customFormat="1" x14ac:dyDescent="0.25">
      <c r="C1759" s="313"/>
      <c r="D1759" s="313"/>
    </row>
    <row r="1760" spans="3:4" s="296" customFormat="1" x14ac:dyDescent="0.25">
      <c r="C1760" s="313"/>
      <c r="D1760" s="313"/>
    </row>
    <row r="1761" spans="3:4" s="296" customFormat="1" x14ac:dyDescent="0.25">
      <c r="C1761" s="313"/>
      <c r="D1761" s="313"/>
    </row>
    <row r="1762" spans="3:4" s="296" customFormat="1" x14ac:dyDescent="0.25">
      <c r="C1762" s="313"/>
      <c r="D1762" s="313"/>
    </row>
    <row r="1763" spans="3:4" s="296" customFormat="1" x14ac:dyDescent="0.25">
      <c r="C1763" s="313"/>
      <c r="D1763" s="313"/>
    </row>
    <row r="1764" spans="3:4" s="296" customFormat="1" x14ac:dyDescent="0.25">
      <c r="C1764" s="313"/>
      <c r="D1764" s="313"/>
    </row>
    <row r="1765" spans="3:4" s="296" customFormat="1" x14ac:dyDescent="0.25">
      <c r="C1765" s="313"/>
      <c r="D1765" s="313"/>
    </row>
    <row r="1766" spans="3:4" s="296" customFormat="1" x14ac:dyDescent="0.25">
      <c r="C1766" s="313"/>
      <c r="D1766" s="313"/>
    </row>
    <row r="1767" spans="3:4" s="296" customFormat="1" x14ac:dyDescent="0.25">
      <c r="C1767" s="313"/>
      <c r="D1767" s="313"/>
    </row>
    <row r="1768" spans="3:4" s="296" customFormat="1" x14ac:dyDescent="0.25">
      <c r="C1768" s="313"/>
      <c r="D1768" s="313"/>
    </row>
    <row r="1769" spans="3:4" s="296" customFormat="1" x14ac:dyDescent="0.25">
      <c r="C1769" s="313"/>
      <c r="D1769" s="313"/>
    </row>
    <row r="1770" spans="3:4" s="296" customFormat="1" x14ac:dyDescent="0.25">
      <c r="C1770" s="313"/>
      <c r="D1770" s="313"/>
    </row>
    <row r="1771" spans="3:4" s="296" customFormat="1" x14ac:dyDescent="0.25">
      <c r="C1771" s="313"/>
      <c r="D1771" s="313"/>
    </row>
    <row r="1772" spans="3:4" s="296" customFormat="1" x14ac:dyDescent="0.25">
      <c r="C1772" s="313"/>
      <c r="D1772" s="313"/>
    </row>
    <row r="1773" spans="3:4" s="296" customFormat="1" x14ac:dyDescent="0.25">
      <c r="C1773" s="313"/>
      <c r="D1773" s="313"/>
    </row>
    <row r="1774" spans="3:4" s="296" customFormat="1" x14ac:dyDescent="0.25">
      <c r="C1774" s="313"/>
      <c r="D1774" s="313"/>
    </row>
    <row r="1775" spans="3:4" s="296" customFormat="1" x14ac:dyDescent="0.25">
      <c r="C1775" s="313"/>
      <c r="D1775" s="313"/>
    </row>
    <row r="1776" spans="3:4" s="296" customFormat="1" x14ac:dyDescent="0.25">
      <c r="C1776" s="313"/>
      <c r="D1776" s="313"/>
    </row>
    <row r="1777" spans="3:4" s="296" customFormat="1" x14ac:dyDescent="0.25">
      <c r="C1777" s="313"/>
      <c r="D1777" s="313"/>
    </row>
    <row r="1778" spans="3:4" s="296" customFormat="1" x14ac:dyDescent="0.25">
      <c r="C1778" s="313"/>
      <c r="D1778" s="313"/>
    </row>
    <row r="1779" spans="3:4" s="296" customFormat="1" x14ac:dyDescent="0.25">
      <c r="C1779" s="313"/>
      <c r="D1779" s="313"/>
    </row>
    <row r="1780" spans="3:4" s="296" customFormat="1" x14ac:dyDescent="0.25">
      <c r="C1780" s="313"/>
      <c r="D1780" s="313"/>
    </row>
    <row r="1781" spans="3:4" s="296" customFormat="1" x14ac:dyDescent="0.25">
      <c r="C1781" s="313"/>
      <c r="D1781" s="313"/>
    </row>
    <row r="1782" spans="3:4" s="296" customFormat="1" x14ac:dyDescent="0.25">
      <c r="C1782" s="313"/>
      <c r="D1782" s="313"/>
    </row>
    <row r="1783" spans="3:4" s="296" customFormat="1" x14ac:dyDescent="0.25">
      <c r="C1783" s="313"/>
      <c r="D1783" s="313"/>
    </row>
    <row r="1784" spans="3:4" s="296" customFormat="1" x14ac:dyDescent="0.25">
      <c r="C1784" s="313"/>
      <c r="D1784" s="313"/>
    </row>
    <row r="1785" spans="3:4" s="296" customFormat="1" x14ac:dyDescent="0.25">
      <c r="C1785" s="313"/>
      <c r="D1785" s="313"/>
    </row>
    <row r="1786" spans="3:4" s="296" customFormat="1" x14ac:dyDescent="0.25">
      <c r="C1786" s="313"/>
      <c r="D1786" s="313"/>
    </row>
    <row r="1787" spans="3:4" s="296" customFormat="1" x14ac:dyDescent="0.25">
      <c r="C1787" s="313"/>
      <c r="D1787" s="313"/>
    </row>
    <row r="1788" spans="3:4" s="296" customFormat="1" x14ac:dyDescent="0.25">
      <c r="C1788" s="313"/>
      <c r="D1788" s="313"/>
    </row>
    <row r="1789" spans="3:4" s="296" customFormat="1" x14ac:dyDescent="0.25">
      <c r="C1789" s="313"/>
      <c r="D1789" s="313"/>
    </row>
    <row r="1790" spans="3:4" s="296" customFormat="1" x14ac:dyDescent="0.25">
      <c r="C1790" s="313"/>
      <c r="D1790" s="313"/>
    </row>
    <row r="1791" spans="3:4" s="296" customFormat="1" x14ac:dyDescent="0.25">
      <c r="C1791" s="313"/>
      <c r="D1791" s="313"/>
    </row>
    <row r="1792" spans="3:4" s="296" customFormat="1" x14ac:dyDescent="0.25">
      <c r="C1792" s="313"/>
      <c r="D1792" s="313"/>
    </row>
    <row r="1793" spans="3:4" s="296" customFormat="1" x14ac:dyDescent="0.25">
      <c r="C1793" s="313"/>
      <c r="D1793" s="313"/>
    </row>
    <row r="1794" spans="3:4" s="296" customFormat="1" x14ac:dyDescent="0.25">
      <c r="C1794" s="313"/>
      <c r="D1794" s="313"/>
    </row>
    <row r="1795" spans="3:4" s="296" customFormat="1" x14ac:dyDescent="0.25">
      <c r="C1795" s="313"/>
      <c r="D1795" s="313"/>
    </row>
    <row r="1796" spans="3:4" s="296" customFormat="1" x14ac:dyDescent="0.25">
      <c r="C1796" s="313"/>
      <c r="D1796" s="313"/>
    </row>
    <row r="1797" spans="3:4" s="296" customFormat="1" x14ac:dyDescent="0.25">
      <c r="C1797" s="313"/>
      <c r="D1797" s="313"/>
    </row>
    <row r="1798" spans="3:4" s="296" customFormat="1" x14ac:dyDescent="0.25">
      <c r="C1798" s="313"/>
      <c r="D1798" s="313"/>
    </row>
    <row r="1799" spans="3:4" s="296" customFormat="1" x14ac:dyDescent="0.25">
      <c r="C1799" s="313"/>
      <c r="D1799" s="313"/>
    </row>
    <row r="1800" spans="3:4" s="296" customFormat="1" x14ac:dyDescent="0.25">
      <c r="C1800" s="313"/>
      <c r="D1800" s="313"/>
    </row>
    <row r="1801" spans="3:4" s="296" customFormat="1" x14ac:dyDescent="0.25">
      <c r="C1801" s="313"/>
      <c r="D1801" s="313"/>
    </row>
    <row r="1802" spans="3:4" s="296" customFormat="1" x14ac:dyDescent="0.25">
      <c r="C1802" s="313"/>
      <c r="D1802" s="313"/>
    </row>
    <row r="1803" spans="3:4" s="296" customFormat="1" x14ac:dyDescent="0.25">
      <c r="C1803" s="313"/>
      <c r="D1803" s="313"/>
    </row>
    <row r="1804" spans="3:4" s="296" customFormat="1" x14ac:dyDescent="0.25">
      <c r="C1804" s="313"/>
      <c r="D1804" s="313"/>
    </row>
    <row r="1805" spans="3:4" s="296" customFormat="1" x14ac:dyDescent="0.25">
      <c r="C1805" s="313"/>
      <c r="D1805" s="313"/>
    </row>
    <row r="1806" spans="3:4" s="296" customFormat="1" x14ac:dyDescent="0.25">
      <c r="C1806" s="313"/>
      <c r="D1806" s="313"/>
    </row>
    <row r="1807" spans="3:4" s="296" customFormat="1" x14ac:dyDescent="0.25">
      <c r="C1807" s="313"/>
      <c r="D1807" s="313"/>
    </row>
    <row r="1808" spans="3:4" s="296" customFormat="1" x14ac:dyDescent="0.25">
      <c r="C1808" s="313"/>
      <c r="D1808" s="313"/>
    </row>
    <row r="1809" spans="3:4" s="296" customFormat="1" x14ac:dyDescent="0.25">
      <c r="C1809" s="313"/>
      <c r="D1809" s="313"/>
    </row>
    <row r="1810" spans="3:4" s="296" customFormat="1" x14ac:dyDescent="0.25">
      <c r="C1810" s="313"/>
      <c r="D1810" s="313"/>
    </row>
    <row r="1811" spans="3:4" s="296" customFormat="1" x14ac:dyDescent="0.25">
      <c r="C1811" s="313"/>
      <c r="D1811" s="313"/>
    </row>
    <row r="1812" spans="3:4" s="296" customFormat="1" x14ac:dyDescent="0.25">
      <c r="C1812" s="313"/>
      <c r="D1812" s="313"/>
    </row>
    <row r="1813" spans="3:4" s="296" customFormat="1" x14ac:dyDescent="0.25">
      <c r="C1813" s="313"/>
      <c r="D1813" s="313"/>
    </row>
    <row r="1814" spans="3:4" s="296" customFormat="1" x14ac:dyDescent="0.25">
      <c r="C1814" s="313"/>
      <c r="D1814" s="313"/>
    </row>
    <row r="1815" spans="3:4" s="296" customFormat="1" x14ac:dyDescent="0.25">
      <c r="C1815" s="313"/>
      <c r="D1815" s="313"/>
    </row>
    <row r="1816" spans="3:4" s="296" customFormat="1" x14ac:dyDescent="0.25">
      <c r="C1816" s="313"/>
      <c r="D1816" s="313"/>
    </row>
    <row r="1817" spans="3:4" s="296" customFormat="1" x14ac:dyDescent="0.25">
      <c r="C1817" s="313"/>
      <c r="D1817" s="313"/>
    </row>
    <row r="1818" spans="3:4" s="296" customFormat="1" x14ac:dyDescent="0.25">
      <c r="C1818" s="313"/>
      <c r="D1818" s="313"/>
    </row>
    <row r="1819" spans="3:4" s="296" customFormat="1" x14ac:dyDescent="0.25">
      <c r="C1819" s="313"/>
      <c r="D1819" s="313"/>
    </row>
    <row r="1820" spans="3:4" s="296" customFormat="1" x14ac:dyDescent="0.25">
      <c r="C1820" s="313"/>
      <c r="D1820" s="313"/>
    </row>
    <row r="1821" spans="3:4" s="296" customFormat="1" x14ac:dyDescent="0.25">
      <c r="C1821" s="313"/>
      <c r="D1821" s="313"/>
    </row>
    <row r="1822" spans="3:4" s="296" customFormat="1" x14ac:dyDescent="0.25">
      <c r="C1822" s="313"/>
      <c r="D1822" s="313"/>
    </row>
    <row r="1823" spans="3:4" s="296" customFormat="1" x14ac:dyDescent="0.25">
      <c r="C1823" s="313"/>
      <c r="D1823" s="313"/>
    </row>
    <row r="1824" spans="3:4" s="296" customFormat="1" x14ac:dyDescent="0.25">
      <c r="C1824" s="313"/>
      <c r="D1824" s="313"/>
    </row>
    <row r="1825" spans="3:4" s="296" customFormat="1" x14ac:dyDescent="0.25">
      <c r="C1825" s="313"/>
      <c r="D1825" s="313"/>
    </row>
    <row r="1826" spans="3:4" s="296" customFormat="1" x14ac:dyDescent="0.25">
      <c r="C1826" s="313"/>
      <c r="D1826" s="313"/>
    </row>
    <row r="1827" spans="3:4" s="296" customFormat="1" x14ac:dyDescent="0.25">
      <c r="C1827" s="313"/>
      <c r="D1827" s="313"/>
    </row>
    <row r="1828" spans="3:4" s="296" customFormat="1" x14ac:dyDescent="0.25">
      <c r="C1828" s="313"/>
      <c r="D1828" s="313"/>
    </row>
    <row r="1829" spans="3:4" s="296" customFormat="1" x14ac:dyDescent="0.25">
      <c r="C1829" s="313"/>
      <c r="D1829" s="313"/>
    </row>
    <row r="1830" spans="3:4" s="296" customFormat="1" x14ac:dyDescent="0.25">
      <c r="C1830" s="313"/>
      <c r="D1830" s="313"/>
    </row>
    <row r="1831" spans="3:4" s="296" customFormat="1" x14ac:dyDescent="0.25">
      <c r="C1831" s="313"/>
      <c r="D1831" s="313"/>
    </row>
    <row r="1832" spans="3:4" s="296" customFormat="1" x14ac:dyDescent="0.25">
      <c r="C1832" s="313"/>
      <c r="D1832" s="313"/>
    </row>
    <row r="1833" spans="3:4" s="296" customFormat="1" x14ac:dyDescent="0.25">
      <c r="C1833" s="313"/>
      <c r="D1833" s="313"/>
    </row>
    <row r="1834" spans="3:4" s="296" customFormat="1" x14ac:dyDescent="0.25">
      <c r="C1834" s="313"/>
      <c r="D1834" s="313"/>
    </row>
    <row r="1835" spans="3:4" s="296" customFormat="1" x14ac:dyDescent="0.25">
      <c r="C1835" s="313"/>
      <c r="D1835" s="313"/>
    </row>
    <row r="1836" spans="3:4" s="296" customFormat="1" x14ac:dyDescent="0.25">
      <c r="C1836" s="313"/>
      <c r="D1836" s="313"/>
    </row>
    <row r="1837" spans="3:4" s="296" customFormat="1" x14ac:dyDescent="0.25">
      <c r="C1837" s="313"/>
      <c r="D1837" s="313"/>
    </row>
    <row r="1838" spans="3:4" s="296" customFormat="1" x14ac:dyDescent="0.25">
      <c r="C1838" s="313"/>
      <c r="D1838" s="313"/>
    </row>
    <row r="1839" spans="3:4" s="296" customFormat="1" x14ac:dyDescent="0.25">
      <c r="C1839" s="313"/>
      <c r="D1839" s="313"/>
    </row>
    <row r="1840" spans="3:4" s="296" customFormat="1" x14ac:dyDescent="0.25">
      <c r="C1840" s="313"/>
      <c r="D1840" s="313"/>
    </row>
    <row r="1841" spans="3:4" s="296" customFormat="1" x14ac:dyDescent="0.25">
      <c r="C1841" s="313"/>
      <c r="D1841" s="313"/>
    </row>
    <row r="1842" spans="3:4" s="296" customFormat="1" x14ac:dyDescent="0.25">
      <c r="C1842" s="313"/>
      <c r="D1842" s="313"/>
    </row>
    <row r="1843" spans="3:4" s="296" customFormat="1" x14ac:dyDescent="0.25">
      <c r="C1843" s="313"/>
      <c r="D1843" s="313"/>
    </row>
    <row r="1844" spans="3:4" s="296" customFormat="1" x14ac:dyDescent="0.25">
      <c r="C1844" s="313"/>
      <c r="D1844" s="313"/>
    </row>
    <row r="1845" spans="3:4" s="296" customFormat="1" x14ac:dyDescent="0.25">
      <c r="C1845" s="313"/>
      <c r="D1845" s="313"/>
    </row>
    <row r="1846" spans="3:4" s="296" customFormat="1" x14ac:dyDescent="0.25">
      <c r="C1846" s="313"/>
      <c r="D1846" s="313"/>
    </row>
    <row r="1847" spans="3:4" s="296" customFormat="1" x14ac:dyDescent="0.25">
      <c r="C1847" s="313"/>
      <c r="D1847" s="313"/>
    </row>
    <row r="1848" spans="3:4" s="296" customFormat="1" x14ac:dyDescent="0.25">
      <c r="C1848" s="313"/>
      <c r="D1848" s="313"/>
    </row>
    <row r="1849" spans="3:4" s="296" customFormat="1" x14ac:dyDescent="0.25">
      <c r="C1849" s="313"/>
      <c r="D1849" s="313"/>
    </row>
    <row r="1850" spans="3:4" s="296" customFormat="1" x14ac:dyDescent="0.25">
      <c r="C1850" s="313"/>
      <c r="D1850" s="313"/>
    </row>
    <row r="1851" spans="3:4" s="296" customFormat="1" x14ac:dyDescent="0.25">
      <c r="C1851" s="313"/>
      <c r="D1851" s="313"/>
    </row>
    <row r="1852" spans="3:4" s="296" customFormat="1" x14ac:dyDescent="0.25">
      <c r="C1852" s="313"/>
      <c r="D1852" s="313"/>
    </row>
    <row r="1853" spans="3:4" s="296" customFormat="1" x14ac:dyDescent="0.25">
      <c r="C1853" s="313"/>
      <c r="D1853" s="313"/>
    </row>
    <row r="1854" spans="3:4" s="296" customFormat="1" x14ac:dyDescent="0.25">
      <c r="C1854" s="313"/>
      <c r="D1854" s="313"/>
    </row>
    <row r="1855" spans="3:4" s="296" customFormat="1" x14ac:dyDescent="0.25">
      <c r="C1855" s="313"/>
      <c r="D1855" s="313"/>
    </row>
    <row r="1856" spans="3:4" s="296" customFormat="1" x14ac:dyDescent="0.25">
      <c r="C1856" s="313"/>
      <c r="D1856" s="313"/>
    </row>
    <row r="1857" spans="3:4" s="296" customFormat="1" x14ac:dyDescent="0.25">
      <c r="C1857" s="313"/>
      <c r="D1857" s="313"/>
    </row>
    <row r="1858" spans="3:4" s="296" customFormat="1" x14ac:dyDescent="0.25">
      <c r="C1858" s="313"/>
      <c r="D1858" s="313"/>
    </row>
    <row r="1859" spans="3:4" s="296" customFormat="1" x14ac:dyDescent="0.25">
      <c r="C1859" s="313"/>
      <c r="D1859" s="313"/>
    </row>
    <row r="1860" spans="3:4" s="296" customFormat="1" x14ac:dyDescent="0.25">
      <c r="C1860" s="313"/>
      <c r="D1860" s="313"/>
    </row>
    <row r="1861" spans="3:4" s="296" customFormat="1" x14ac:dyDescent="0.25">
      <c r="C1861" s="313"/>
      <c r="D1861" s="313"/>
    </row>
    <row r="1862" spans="3:4" s="296" customFormat="1" x14ac:dyDescent="0.25">
      <c r="C1862" s="313"/>
      <c r="D1862" s="313"/>
    </row>
    <row r="1863" spans="3:4" s="296" customFormat="1" x14ac:dyDescent="0.25">
      <c r="C1863" s="313"/>
      <c r="D1863" s="313"/>
    </row>
    <row r="1864" spans="3:4" s="296" customFormat="1" x14ac:dyDescent="0.25">
      <c r="C1864" s="313"/>
      <c r="D1864" s="313"/>
    </row>
    <row r="1865" spans="3:4" s="296" customFormat="1" x14ac:dyDescent="0.25">
      <c r="C1865" s="313"/>
      <c r="D1865" s="313"/>
    </row>
    <row r="1866" spans="3:4" s="296" customFormat="1" x14ac:dyDescent="0.25">
      <c r="C1866" s="313"/>
      <c r="D1866" s="313"/>
    </row>
    <row r="1867" spans="3:4" s="296" customFormat="1" x14ac:dyDescent="0.25">
      <c r="C1867" s="313"/>
      <c r="D1867" s="313"/>
    </row>
    <row r="1868" spans="3:4" s="296" customFormat="1" x14ac:dyDescent="0.25">
      <c r="C1868" s="313"/>
      <c r="D1868" s="313"/>
    </row>
    <row r="1869" spans="3:4" s="296" customFormat="1" x14ac:dyDescent="0.25">
      <c r="C1869" s="313"/>
      <c r="D1869" s="313"/>
    </row>
    <row r="1870" spans="3:4" s="296" customFormat="1" x14ac:dyDescent="0.25">
      <c r="C1870" s="313"/>
      <c r="D1870" s="313"/>
    </row>
    <row r="1871" spans="3:4" s="296" customFormat="1" x14ac:dyDescent="0.25">
      <c r="C1871" s="313"/>
      <c r="D1871" s="313"/>
    </row>
    <row r="1872" spans="3:4" s="296" customFormat="1" x14ac:dyDescent="0.25">
      <c r="C1872" s="313"/>
      <c r="D1872" s="313"/>
    </row>
    <row r="1873" spans="3:4" s="296" customFormat="1" x14ac:dyDescent="0.25">
      <c r="C1873" s="313"/>
      <c r="D1873" s="313"/>
    </row>
    <row r="1874" spans="3:4" s="296" customFormat="1" x14ac:dyDescent="0.25">
      <c r="C1874" s="313"/>
      <c r="D1874" s="313"/>
    </row>
    <row r="1875" spans="3:4" s="296" customFormat="1" x14ac:dyDescent="0.25">
      <c r="C1875" s="313"/>
      <c r="D1875" s="313"/>
    </row>
    <row r="1876" spans="3:4" s="296" customFormat="1" x14ac:dyDescent="0.25">
      <c r="C1876" s="313"/>
      <c r="D1876" s="313"/>
    </row>
    <row r="1877" spans="3:4" s="296" customFormat="1" x14ac:dyDescent="0.25">
      <c r="C1877" s="313"/>
      <c r="D1877" s="313"/>
    </row>
    <row r="1878" spans="3:4" s="296" customFormat="1" x14ac:dyDescent="0.25">
      <c r="C1878" s="313"/>
      <c r="D1878" s="313"/>
    </row>
    <row r="1879" spans="3:4" s="296" customFormat="1" x14ac:dyDescent="0.25">
      <c r="C1879" s="313"/>
      <c r="D1879" s="313"/>
    </row>
    <row r="1880" spans="3:4" s="296" customFormat="1" x14ac:dyDescent="0.25">
      <c r="C1880" s="313"/>
      <c r="D1880" s="313"/>
    </row>
    <row r="1881" spans="3:4" s="296" customFormat="1" x14ac:dyDescent="0.25">
      <c r="C1881" s="313"/>
      <c r="D1881" s="313"/>
    </row>
    <row r="1882" spans="3:4" s="296" customFormat="1" x14ac:dyDescent="0.25">
      <c r="C1882" s="313"/>
      <c r="D1882" s="313"/>
    </row>
    <row r="1883" spans="3:4" s="296" customFormat="1" x14ac:dyDescent="0.25">
      <c r="C1883" s="313"/>
      <c r="D1883" s="313"/>
    </row>
    <row r="1884" spans="3:4" s="296" customFormat="1" x14ac:dyDescent="0.25">
      <c r="C1884" s="313"/>
      <c r="D1884" s="313"/>
    </row>
    <row r="1885" spans="3:4" s="296" customFormat="1" x14ac:dyDescent="0.25">
      <c r="C1885" s="313"/>
      <c r="D1885" s="313"/>
    </row>
    <row r="1886" spans="3:4" s="296" customFormat="1" x14ac:dyDescent="0.25">
      <c r="C1886" s="313"/>
      <c r="D1886" s="313"/>
    </row>
    <row r="1887" spans="3:4" s="296" customFormat="1" x14ac:dyDescent="0.25">
      <c r="C1887" s="313"/>
      <c r="D1887" s="313"/>
    </row>
    <row r="1888" spans="3:4" s="296" customFormat="1" x14ac:dyDescent="0.25">
      <c r="C1888" s="313"/>
      <c r="D1888" s="313"/>
    </row>
    <row r="1889" spans="3:4" s="296" customFormat="1" x14ac:dyDescent="0.25">
      <c r="C1889" s="313"/>
      <c r="D1889" s="313"/>
    </row>
    <row r="1890" spans="3:4" s="296" customFormat="1" x14ac:dyDescent="0.25">
      <c r="C1890" s="313"/>
      <c r="D1890" s="313"/>
    </row>
    <row r="1891" spans="3:4" s="296" customFormat="1" x14ac:dyDescent="0.25">
      <c r="C1891" s="313"/>
      <c r="D1891" s="313"/>
    </row>
    <row r="1892" spans="3:4" s="296" customFormat="1" x14ac:dyDescent="0.25">
      <c r="C1892" s="313"/>
      <c r="D1892" s="313"/>
    </row>
    <row r="1893" spans="3:4" s="296" customFormat="1" x14ac:dyDescent="0.25">
      <c r="C1893" s="313"/>
      <c r="D1893" s="313"/>
    </row>
    <row r="1894" spans="3:4" s="296" customFormat="1" x14ac:dyDescent="0.25">
      <c r="C1894" s="313"/>
      <c r="D1894" s="313"/>
    </row>
    <row r="1895" spans="3:4" s="296" customFormat="1" x14ac:dyDescent="0.25">
      <c r="C1895" s="313"/>
      <c r="D1895" s="313"/>
    </row>
    <row r="1896" spans="3:4" s="296" customFormat="1" x14ac:dyDescent="0.25">
      <c r="C1896" s="313"/>
      <c r="D1896" s="313"/>
    </row>
    <row r="1897" spans="3:4" s="296" customFormat="1" x14ac:dyDescent="0.25">
      <c r="C1897" s="313"/>
      <c r="D1897" s="313"/>
    </row>
    <row r="1898" spans="3:4" s="296" customFormat="1" x14ac:dyDescent="0.25">
      <c r="C1898" s="313"/>
      <c r="D1898" s="313"/>
    </row>
    <row r="1899" spans="3:4" s="296" customFormat="1" x14ac:dyDescent="0.25">
      <c r="C1899" s="313"/>
      <c r="D1899" s="313"/>
    </row>
    <row r="1900" spans="3:4" s="296" customFormat="1" x14ac:dyDescent="0.25">
      <c r="C1900" s="313"/>
      <c r="D1900" s="313"/>
    </row>
    <row r="1901" spans="3:4" s="296" customFormat="1" x14ac:dyDescent="0.25">
      <c r="C1901" s="313"/>
      <c r="D1901" s="313"/>
    </row>
    <row r="1902" spans="3:4" s="296" customFormat="1" x14ac:dyDescent="0.25">
      <c r="C1902" s="313"/>
      <c r="D1902" s="313"/>
    </row>
    <row r="1903" spans="3:4" s="296" customFormat="1" x14ac:dyDescent="0.25">
      <c r="C1903" s="313"/>
      <c r="D1903" s="313"/>
    </row>
    <row r="1904" spans="3:4" s="296" customFormat="1" x14ac:dyDescent="0.25">
      <c r="C1904" s="313"/>
      <c r="D1904" s="313"/>
    </row>
    <row r="1905" spans="3:4" s="296" customFormat="1" x14ac:dyDescent="0.25">
      <c r="C1905" s="313"/>
      <c r="D1905" s="313"/>
    </row>
    <row r="1906" spans="3:4" s="296" customFormat="1" x14ac:dyDescent="0.25">
      <c r="C1906" s="313"/>
      <c r="D1906" s="313"/>
    </row>
    <row r="1907" spans="3:4" s="296" customFormat="1" x14ac:dyDescent="0.25">
      <c r="C1907" s="313"/>
      <c r="D1907" s="313"/>
    </row>
    <row r="1908" spans="3:4" s="296" customFormat="1" x14ac:dyDescent="0.25">
      <c r="C1908" s="313"/>
      <c r="D1908" s="313"/>
    </row>
    <row r="1909" spans="3:4" s="296" customFormat="1" x14ac:dyDescent="0.25">
      <c r="C1909" s="313"/>
      <c r="D1909" s="313"/>
    </row>
    <row r="1910" spans="3:4" s="296" customFormat="1" x14ac:dyDescent="0.25">
      <c r="C1910" s="313"/>
      <c r="D1910" s="313"/>
    </row>
    <row r="1911" spans="3:4" s="296" customFormat="1" x14ac:dyDescent="0.25">
      <c r="C1911" s="313"/>
      <c r="D1911" s="313"/>
    </row>
    <row r="1912" spans="3:4" s="296" customFormat="1" x14ac:dyDescent="0.25">
      <c r="C1912" s="313"/>
      <c r="D1912" s="313"/>
    </row>
    <row r="1913" spans="3:4" s="296" customFormat="1" x14ac:dyDescent="0.25">
      <c r="C1913" s="313"/>
      <c r="D1913" s="313"/>
    </row>
    <row r="1914" spans="3:4" s="296" customFormat="1" x14ac:dyDescent="0.25">
      <c r="C1914" s="313"/>
      <c r="D1914" s="313"/>
    </row>
    <row r="1915" spans="3:4" s="296" customFormat="1" x14ac:dyDescent="0.25">
      <c r="C1915" s="313"/>
      <c r="D1915" s="313"/>
    </row>
    <row r="1916" spans="3:4" s="296" customFormat="1" x14ac:dyDescent="0.25">
      <c r="C1916" s="313"/>
      <c r="D1916" s="313"/>
    </row>
    <row r="1917" spans="3:4" s="296" customFormat="1" x14ac:dyDescent="0.25">
      <c r="C1917" s="313"/>
      <c r="D1917" s="313"/>
    </row>
    <row r="1918" spans="3:4" s="296" customFormat="1" x14ac:dyDescent="0.25">
      <c r="C1918" s="313"/>
      <c r="D1918" s="313"/>
    </row>
    <row r="1919" spans="3:4" s="296" customFormat="1" x14ac:dyDescent="0.25">
      <c r="C1919" s="313"/>
      <c r="D1919" s="313"/>
    </row>
    <row r="1920" spans="3:4" s="296" customFormat="1" x14ac:dyDescent="0.25">
      <c r="C1920" s="313"/>
      <c r="D1920" s="313"/>
    </row>
    <row r="1921" spans="3:4" s="296" customFormat="1" x14ac:dyDescent="0.25">
      <c r="C1921" s="313"/>
      <c r="D1921" s="313"/>
    </row>
    <row r="1922" spans="3:4" s="296" customFormat="1" x14ac:dyDescent="0.25">
      <c r="C1922" s="313"/>
      <c r="D1922" s="313"/>
    </row>
    <row r="1923" spans="3:4" s="296" customFormat="1" x14ac:dyDescent="0.25">
      <c r="C1923" s="313"/>
      <c r="D1923" s="313"/>
    </row>
    <row r="1924" spans="3:4" s="296" customFormat="1" x14ac:dyDescent="0.25">
      <c r="C1924" s="313"/>
      <c r="D1924" s="313"/>
    </row>
    <row r="1925" spans="3:4" s="296" customFormat="1" x14ac:dyDescent="0.25">
      <c r="C1925" s="313"/>
      <c r="D1925" s="313"/>
    </row>
    <row r="1926" spans="3:4" s="296" customFormat="1" x14ac:dyDescent="0.25">
      <c r="C1926" s="313"/>
      <c r="D1926" s="313"/>
    </row>
    <row r="1927" spans="3:4" s="296" customFormat="1" x14ac:dyDescent="0.25">
      <c r="C1927" s="313"/>
      <c r="D1927" s="313"/>
    </row>
    <row r="1928" spans="3:4" s="296" customFormat="1" x14ac:dyDescent="0.25">
      <c r="C1928" s="313"/>
      <c r="D1928" s="313"/>
    </row>
    <row r="1929" spans="3:4" s="296" customFormat="1" x14ac:dyDescent="0.25">
      <c r="C1929" s="313"/>
      <c r="D1929" s="313"/>
    </row>
    <row r="1930" spans="3:4" s="296" customFormat="1" x14ac:dyDescent="0.25">
      <c r="C1930" s="313"/>
      <c r="D1930" s="313"/>
    </row>
    <row r="1931" spans="3:4" s="296" customFormat="1" x14ac:dyDescent="0.25">
      <c r="C1931" s="313"/>
      <c r="D1931" s="313"/>
    </row>
    <row r="1932" spans="3:4" s="296" customFormat="1" x14ac:dyDescent="0.25">
      <c r="C1932" s="313"/>
      <c r="D1932" s="313"/>
    </row>
    <row r="1933" spans="3:4" s="296" customFormat="1" x14ac:dyDescent="0.25">
      <c r="C1933" s="313"/>
      <c r="D1933" s="313"/>
    </row>
    <row r="1934" spans="3:4" s="296" customFormat="1" x14ac:dyDescent="0.25">
      <c r="C1934" s="313"/>
      <c r="D1934" s="313"/>
    </row>
    <row r="1935" spans="3:4" s="296" customFormat="1" x14ac:dyDescent="0.25">
      <c r="C1935" s="313"/>
      <c r="D1935" s="313"/>
    </row>
    <row r="1936" spans="3:4" s="296" customFormat="1" x14ac:dyDescent="0.25">
      <c r="C1936" s="313"/>
      <c r="D1936" s="313"/>
    </row>
    <row r="1937" spans="3:4" s="296" customFormat="1" x14ac:dyDescent="0.25">
      <c r="C1937" s="313"/>
      <c r="D1937" s="313"/>
    </row>
    <row r="1938" spans="3:4" s="296" customFormat="1" x14ac:dyDescent="0.25">
      <c r="C1938" s="313"/>
      <c r="D1938" s="313"/>
    </row>
    <row r="1939" spans="3:4" s="296" customFormat="1" x14ac:dyDescent="0.25">
      <c r="C1939" s="313"/>
      <c r="D1939" s="313"/>
    </row>
    <row r="1940" spans="3:4" s="296" customFormat="1" x14ac:dyDescent="0.25">
      <c r="C1940" s="313"/>
      <c r="D1940" s="313"/>
    </row>
    <row r="1941" spans="3:4" s="296" customFormat="1" x14ac:dyDescent="0.25">
      <c r="C1941" s="313"/>
      <c r="D1941" s="313"/>
    </row>
    <row r="1942" spans="3:4" s="296" customFormat="1" x14ac:dyDescent="0.25">
      <c r="C1942" s="313"/>
      <c r="D1942" s="313"/>
    </row>
    <row r="1943" spans="3:4" s="296" customFormat="1" x14ac:dyDescent="0.25">
      <c r="C1943" s="313"/>
      <c r="D1943" s="313"/>
    </row>
    <row r="1944" spans="3:4" s="296" customFormat="1" x14ac:dyDescent="0.25">
      <c r="C1944" s="313"/>
      <c r="D1944" s="313"/>
    </row>
    <row r="1945" spans="3:4" s="296" customFormat="1" x14ac:dyDescent="0.25">
      <c r="C1945" s="313"/>
      <c r="D1945" s="313"/>
    </row>
    <row r="1946" spans="3:4" s="296" customFormat="1" x14ac:dyDescent="0.25">
      <c r="C1946" s="313"/>
      <c r="D1946" s="313"/>
    </row>
    <row r="1947" spans="3:4" s="296" customFormat="1" x14ac:dyDescent="0.25">
      <c r="C1947" s="313"/>
      <c r="D1947" s="313"/>
    </row>
    <row r="1948" spans="3:4" s="296" customFormat="1" x14ac:dyDescent="0.25">
      <c r="C1948" s="313"/>
      <c r="D1948" s="313"/>
    </row>
    <row r="1949" spans="3:4" s="296" customFormat="1" x14ac:dyDescent="0.25">
      <c r="C1949" s="313"/>
      <c r="D1949" s="313"/>
    </row>
    <row r="1950" spans="3:4" s="296" customFormat="1" x14ac:dyDescent="0.25">
      <c r="C1950" s="313"/>
      <c r="D1950" s="313"/>
    </row>
    <row r="1951" spans="3:4" s="296" customFormat="1" x14ac:dyDescent="0.25">
      <c r="C1951" s="313"/>
      <c r="D1951" s="313"/>
    </row>
    <row r="1952" spans="3:4" s="296" customFormat="1" x14ac:dyDescent="0.25">
      <c r="C1952" s="313"/>
      <c r="D1952" s="313"/>
    </row>
    <row r="1953" spans="3:4" s="296" customFormat="1" x14ac:dyDescent="0.25">
      <c r="C1953" s="313"/>
      <c r="D1953" s="313"/>
    </row>
    <row r="1954" spans="3:4" s="296" customFormat="1" x14ac:dyDescent="0.25">
      <c r="C1954" s="313"/>
      <c r="D1954" s="313"/>
    </row>
    <row r="1955" spans="3:4" s="296" customFormat="1" x14ac:dyDescent="0.25">
      <c r="C1955" s="313"/>
      <c r="D1955" s="313"/>
    </row>
    <row r="1956" spans="3:4" s="296" customFormat="1" x14ac:dyDescent="0.25">
      <c r="C1956" s="313"/>
      <c r="D1956" s="313"/>
    </row>
    <row r="1957" spans="3:4" s="296" customFormat="1" x14ac:dyDescent="0.25">
      <c r="C1957" s="313"/>
      <c r="D1957" s="313"/>
    </row>
    <row r="1958" spans="3:4" s="296" customFormat="1" x14ac:dyDescent="0.25">
      <c r="C1958" s="313"/>
      <c r="D1958" s="313"/>
    </row>
    <row r="1959" spans="3:4" s="296" customFormat="1" x14ac:dyDescent="0.25">
      <c r="C1959" s="313"/>
      <c r="D1959" s="313"/>
    </row>
    <row r="1960" spans="3:4" s="296" customFormat="1" x14ac:dyDescent="0.25">
      <c r="C1960" s="313"/>
      <c r="D1960" s="313"/>
    </row>
    <row r="1961" spans="3:4" s="296" customFormat="1" x14ac:dyDescent="0.25">
      <c r="C1961" s="313"/>
      <c r="D1961" s="313"/>
    </row>
    <row r="1962" spans="3:4" s="296" customFormat="1" x14ac:dyDescent="0.25">
      <c r="C1962" s="313"/>
      <c r="D1962" s="313"/>
    </row>
    <row r="1963" spans="3:4" s="296" customFormat="1" x14ac:dyDescent="0.25">
      <c r="C1963" s="313"/>
      <c r="D1963" s="313"/>
    </row>
    <row r="1964" spans="3:4" s="296" customFormat="1" x14ac:dyDescent="0.25">
      <c r="C1964" s="313"/>
      <c r="D1964" s="313"/>
    </row>
    <row r="1965" spans="3:4" s="296" customFormat="1" x14ac:dyDescent="0.25">
      <c r="C1965" s="313"/>
      <c r="D1965" s="313"/>
    </row>
    <row r="1966" spans="3:4" s="296" customFormat="1" x14ac:dyDescent="0.25">
      <c r="C1966" s="313"/>
      <c r="D1966" s="313"/>
    </row>
    <row r="1967" spans="3:4" s="296" customFormat="1" x14ac:dyDescent="0.25">
      <c r="C1967" s="313"/>
      <c r="D1967" s="313"/>
    </row>
    <row r="1968" spans="3:4" s="296" customFormat="1" x14ac:dyDescent="0.25">
      <c r="C1968" s="313"/>
      <c r="D1968" s="313"/>
    </row>
    <row r="1969" spans="3:4" s="296" customFormat="1" x14ac:dyDescent="0.25">
      <c r="C1969" s="313"/>
      <c r="D1969" s="313"/>
    </row>
    <row r="1970" spans="3:4" s="296" customFormat="1" x14ac:dyDescent="0.25">
      <c r="C1970" s="313"/>
      <c r="D1970" s="313"/>
    </row>
    <row r="1971" spans="3:4" s="296" customFormat="1" x14ac:dyDescent="0.25">
      <c r="C1971" s="313"/>
      <c r="D1971" s="313"/>
    </row>
    <row r="1972" spans="3:4" s="296" customFormat="1" x14ac:dyDescent="0.25">
      <c r="C1972" s="313"/>
      <c r="D1972" s="313"/>
    </row>
    <row r="1973" spans="3:4" s="296" customFormat="1" x14ac:dyDescent="0.25">
      <c r="C1973" s="313"/>
      <c r="D1973" s="313"/>
    </row>
    <row r="1974" spans="3:4" s="296" customFormat="1" x14ac:dyDescent="0.25">
      <c r="C1974" s="313"/>
      <c r="D1974" s="313"/>
    </row>
    <row r="1975" spans="3:4" s="296" customFormat="1" x14ac:dyDescent="0.25">
      <c r="C1975" s="313"/>
      <c r="D1975" s="313"/>
    </row>
    <row r="1976" spans="3:4" s="296" customFormat="1" x14ac:dyDescent="0.25">
      <c r="C1976" s="313"/>
      <c r="D1976" s="313"/>
    </row>
    <row r="1977" spans="3:4" s="296" customFormat="1" x14ac:dyDescent="0.25">
      <c r="C1977" s="313"/>
      <c r="D1977" s="313"/>
    </row>
    <row r="1978" spans="3:4" s="296" customFormat="1" x14ac:dyDescent="0.25">
      <c r="C1978" s="313"/>
      <c r="D1978" s="313"/>
    </row>
    <row r="1979" spans="3:4" s="296" customFormat="1" x14ac:dyDescent="0.25">
      <c r="C1979" s="313"/>
      <c r="D1979" s="313"/>
    </row>
    <row r="1980" spans="3:4" s="296" customFormat="1" x14ac:dyDescent="0.25">
      <c r="C1980" s="313"/>
      <c r="D1980" s="313"/>
    </row>
    <row r="1981" spans="3:4" s="296" customFormat="1" x14ac:dyDescent="0.25">
      <c r="C1981" s="313"/>
      <c r="D1981" s="313"/>
    </row>
    <row r="1982" spans="3:4" s="296" customFormat="1" x14ac:dyDescent="0.25">
      <c r="C1982" s="313"/>
      <c r="D1982" s="313"/>
    </row>
    <row r="1983" spans="3:4" s="296" customFormat="1" x14ac:dyDescent="0.25">
      <c r="C1983" s="313"/>
      <c r="D1983" s="313"/>
    </row>
    <row r="1984" spans="3:4" s="296" customFormat="1" x14ac:dyDescent="0.25">
      <c r="C1984" s="313"/>
      <c r="D1984" s="313"/>
    </row>
    <row r="1985" spans="3:4" s="296" customFormat="1" x14ac:dyDescent="0.25">
      <c r="C1985" s="313"/>
      <c r="D1985" s="313"/>
    </row>
    <row r="1986" spans="3:4" s="296" customFormat="1" x14ac:dyDescent="0.25">
      <c r="C1986" s="313"/>
      <c r="D1986" s="313"/>
    </row>
    <row r="1987" spans="3:4" s="296" customFormat="1" x14ac:dyDescent="0.25">
      <c r="C1987" s="313"/>
      <c r="D1987" s="313"/>
    </row>
    <row r="1988" spans="3:4" s="296" customFormat="1" x14ac:dyDescent="0.25">
      <c r="C1988" s="313"/>
      <c r="D1988" s="313"/>
    </row>
    <row r="1989" spans="3:4" s="296" customFormat="1" x14ac:dyDescent="0.25">
      <c r="C1989" s="313"/>
      <c r="D1989" s="313"/>
    </row>
    <row r="1990" spans="3:4" s="296" customFormat="1" x14ac:dyDescent="0.25">
      <c r="C1990" s="313"/>
      <c r="D1990" s="313"/>
    </row>
    <row r="1991" spans="3:4" s="296" customFormat="1" x14ac:dyDescent="0.25">
      <c r="C1991" s="313"/>
      <c r="D1991" s="313"/>
    </row>
    <row r="1992" spans="3:4" s="296" customFormat="1" x14ac:dyDescent="0.25">
      <c r="C1992" s="313"/>
      <c r="D1992" s="313"/>
    </row>
    <row r="1993" spans="3:4" s="296" customFormat="1" x14ac:dyDescent="0.25">
      <c r="C1993" s="313"/>
      <c r="D1993" s="313"/>
    </row>
    <row r="1994" spans="3:4" s="296" customFormat="1" x14ac:dyDescent="0.25">
      <c r="C1994" s="313"/>
      <c r="D1994" s="313"/>
    </row>
    <row r="1995" spans="3:4" s="296" customFormat="1" x14ac:dyDescent="0.25">
      <c r="C1995" s="313"/>
      <c r="D1995" s="313"/>
    </row>
    <row r="1996" spans="3:4" s="296" customFormat="1" x14ac:dyDescent="0.25">
      <c r="C1996" s="313"/>
      <c r="D1996" s="313"/>
    </row>
    <row r="1997" spans="3:4" s="296" customFormat="1" x14ac:dyDescent="0.25">
      <c r="C1997" s="313"/>
      <c r="D1997" s="313"/>
    </row>
    <row r="1998" spans="3:4" s="296" customFormat="1" x14ac:dyDescent="0.25">
      <c r="C1998" s="313"/>
      <c r="D1998" s="313"/>
    </row>
    <row r="1999" spans="3:4" s="296" customFormat="1" x14ac:dyDescent="0.25">
      <c r="C1999" s="313"/>
      <c r="D1999" s="313"/>
    </row>
    <row r="2000" spans="3:4" s="296" customFormat="1" x14ac:dyDescent="0.25">
      <c r="C2000" s="313"/>
      <c r="D2000" s="313"/>
    </row>
    <row r="2001" spans="3:4" s="296" customFormat="1" x14ac:dyDescent="0.25">
      <c r="C2001" s="313"/>
      <c r="D2001" s="313"/>
    </row>
    <row r="2002" spans="3:4" s="296" customFormat="1" x14ac:dyDescent="0.25">
      <c r="C2002" s="313"/>
      <c r="D2002" s="313"/>
    </row>
    <row r="2003" spans="3:4" s="296" customFormat="1" x14ac:dyDescent="0.25">
      <c r="C2003" s="313"/>
      <c r="D2003" s="313"/>
    </row>
    <row r="2004" spans="3:4" s="296" customFormat="1" x14ac:dyDescent="0.25">
      <c r="C2004" s="313"/>
      <c r="D2004" s="313"/>
    </row>
    <row r="2005" spans="3:4" s="296" customFormat="1" x14ac:dyDescent="0.25">
      <c r="C2005" s="313"/>
      <c r="D2005" s="313"/>
    </row>
    <row r="2006" spans="3:4" s="296" customFormat="1" x14ac:dyDescent="0.25">
      <c r="C2006" s="313"/>
      <c r="D2006" s="313"/>
    </row>
    <row r="2007" spans="3:4" s="296" customFormat="1" x14ac:dyDescent="0.25">
      <c r="C2007" s="313"/>
      <c r="D2007" s="313"/>
    </row>
    <row r="2008" spans="3:4" s="296" customFormat="1" x14ac:dyDescent="0.25">
      <c r="C2008" s="313"/>
      <c r="D2008" s="313"/>
    </row>
    <row r="2009" spans="3:4" s="296" customFormat="1" x14ac:dyDescent="0.25">
      <c r="C2009" s="313"/>
      <c r="D2009" s="313"/>
    </row>
    <row r="2010" spans="3:4" s="296" customFormat="1" x14ac:dyDescent="0.25">
      <c r="C2010" s="313"/>
      <c r="D2010" s="313"/>
    </row>
    <row r="2011" spans="3:4" s="296" customFormat="1" x14ac:dyDescent="0.25">
      <c r="C2011" s="313"/>
      <c r="D2011" s="313"/>
    </row>
    <row r="2012" spans="3:4" s="296" customFormat="1" x14ac:dyDescent="0.25">
      <c r="C2012" s="313"/>
      <c r="D2012" s="313"/>
    </row>
    <row r="2013" spans="3:4" s="296" customFormat="1" x14ac:dyDescent="0.25">
      <c r="C2013" s="313"/>
      <c r="D2013" s="313"/>
    </row>
    <row r="2014" spans="3:4" s="296" customFormat="1" x14ac:dyDescent="0.25">
      <c r="C2014" s="313"/>
      <c r="D2014" s="313"/>
    </row>
    <row r="2015" spans="3:4" s="296" customFormat="1" x14ac:dyDescent="0.25">
      <c r="C2015" s="313"/>
      <c r="D2015" s="313"/>
    </row>
    <row r="2016" spans="3:4" s="296" customFormat="1" x14ac:dyDescent="0.25">
      <c r="C2016" s="313"/>
      <c r="D2016" s="313"/>
    </row>
    <row r="2017" spans="3:4" s="296" customFormat="1" x14ac:dyDescent="0.25">
      <c r="C2017" s="313"/>
      <c r="D2017" s="313"/>
    </row>
    <row r="2018" spans="3:4" s="296" customFormat="1" x14ac:dyDescent="0.25">
      <c r="C2018" s="313"/>
      <c r="D2018" s="313"/>
    </row>
    <row r="2019" spans="3:4" s="296" customFormat="1" x14ac:dyDescent="0.25">
      <c r="C2019" s="313"/>
      <c r="D2019" s="313"/>
    </row>
    <row r="2020" spans="3:4" s="296" customFormat="1" x14ac:dyDescent="0.25">
      <c r="C2020" s="313"/>
      <c r="D2020" s="313"/>
    </row>
    <row r="2021" spans="3:4" s="296" customFormat="1" x14ac:dyDescent="0.25">
      <c r="C2021" s="313"/>
      <c r="D2021" s="313"/>
    </row>
    <row r="2022" spans="3:4" s="296" customFormat="1" x14ac:dyDescent="0.25">
      <c r="C2022" s="313"/>
      <c r="D2022" s="313"/>
    </row>
    <row r="2023" spans="3:4" s="296" customFormat="1" x14ac:dyDescent="0.25">
      <c r="C2023" s="313"/>
      <c r="D2023" s="313"/>
    </row>
    <row r="2024" spans="3:4" s="296" customFormat="1" x14ac:dyDescent="0.25">
      <c r="C2024" s="313"/>
      <c r="D2024" s="313"/>
    </row>
    <row r="2025" spans="3:4" s="296" customFormat="1" x14ac:dyDescent="0.25">
      <c r="C2025" s="313"/>
      <c r="D2025" s="313"/>
    </row>
    <row r="2026" spans="3:4" s="296" customFormat="1" x14ac:dyDescent="0.25">
      <c r="C2026" s="313"/>
      <c r="D2026" s="313"/>
    </row>
    <row r="2027" spans="3:4" s="296" customFormat="1" x14ac:dyDescent="0.25">
      <c r="C2027" s="313"/>
      <c r="D2027" s="313"/>
    </row>
    <row r="2028" spans="3:4" s="296" customFormat="1" x14ac:dyDescent="0.25">
      <c r="C2028" s="313"/>
      <c r="D2028" s="313"/>
    </row>
    <row r="2029" spans="3:4" s="296" customFormat="1" x14ac:dyDescent="0.25">
      <c r="C2029" s="313"/>
      <c r="D2029" s="313"/>
    </row>
    <row r="2030" spans="3:4" s="296" customFormat="1" x14ac:dyDescent="0.25">
      <c r="C2030" s="313"/>
      <c r="D2030" s="313"/>
    </row>
    <row r="2031" spans="3:4" s="296" customFormat="1" x14ac:dyDescent="0.25">
      <c r="C2031" s="313"/>
      <c r="D2031" s="313"/>
    </row>
    <row r="2032" spans="3:4" s="296" customFormat="1" x14ac:dyDescent="0.25">
      <c r="C2032" s="313"/>
      <c r="D2032" s="313"/>
    </row>
    <row r="2033" spans="3:4" s="296" customFormat="1" x14ac:dyDescent="0.25">
      <c r="C2033" s="313"/>
      <c r="D2033" s="313"/>
    </row>
    <row r="2034" spans="3:4" s="296" customFormat="1" x14ac:dyDescent="0.25">
      <c r="C2034" s="313"/>
      <c r="D2034" s="313"/>
    </row>
    <row r="2035" spans="3:4" s="296" customFormat="1" x14ac:dyDescent="0.25">
      <c r="C2035" s="313"/>
      <c r="D2035" s="313"/>
    </row>
    <row r="2036" spans="3:4" s="296" customFormat="1" x14ac:dyDescent="0.25">
      <c r="C2036" s="313"/>
      <c r="D2036" s="313"/>
    </row>
    <row r="2037" spans="3:4" s="296" customFormat="1" x14ac:dyDescent="0.25">
      <c r="C2037" s="313"/>
      <c r="D2037" s="313"/>
    </row>
    <row r="2038" spans="3:4" s="296" customFormat="1" x14ac:dyDescent="0.25">
      <c r="C2038" s="313"/>
      <c r="D2038" s="313"/>
    </row>
    <row r="2039" spans="3:4" s="296" customFormat="1" x14ac:dyDescent="0.25">
      <c r="C2039" s="313"/>
      <c r="D2039" s="313"/>
    </row>
    <row r="2040" spans="3:4" s="296" customFormat="1" x14ac:dyDescent="0.25">
      <c r="C2040" s="313"/>
      <c r="D2040" s="313"/>
    </row>
    <row r="2041" spans="3:4" s="296" customFormat="1" x14ac:dyDescent="0.25">
      <c r="C2041" s="313"/>
      <c r="D2041" s="313"/>
    </row>
    <row r="2042" spans="3:4" s="296" customFormat="1" x14ac:dyDescent="0.25">
      <c r="C2042" s="313"/>
      <c r="D2042" s="313"/>
    </row>
    <row r="2043" spans="3:4" s="296" customFormat="1" x14ac:dyDescent="0.25">
      <c r="C2043" s="313"/>
      <c r="D2043" s="313"/>
    </row>
    <row r="2044" spans="3:4" s="296" customFormat="1" x14ac:dyDescent="0.25">
      <c r="C2044" s="313"/>
      <c r="D2044" s="313"/>
    </row>
    <row r="2045" spans="3:4" s="296" customFormat="1" x14ac:dyDescent="0.25">
      <c r="C2045" s="313"/>
      <c r="D2045" s="313"/>
    </row>
    <row r="2046" spans="3:4" s="296" customFormat="1" x14ac:dyDescent="0.25">
      <c r="C2046" s="313"/>
      <c r="D2046" s="313"/>
    </row>
    <row r="2047" spans="3:4" s="296" customFormat="1" x14ac:dyDescent="0.25">
      <c r="C2047" s="313"/>
      <c r="D2047" s="313"/>
    </row>
    <row r="2048" spans="3:4" s="296" customFormat="1" x14ac:dyDescent="0.25">
      <c r="C2048" s="313"/>
      <c r="D2048" s="313"/>
    </row>
    <row r="2049" spans="3:4" s="296" customFormat="1" x14ac:dyDescent="0.25">
      <c r="C2049" s="313"/>
      <c r="D2049" s="313"/>
    </row>
    <row r="2050" spans="3:4" s="296" customFormat="1" x14ac:dyDescent="0.25">
      <c r="C2050" s="313"/>
      <c r="D2050" s="313"/>
    </row>
    <row r="2051" spans="3:4" s="296" customFormat="1" x14ac:dyDescent="0.25">
      <c r="C2051" s="313"/>
      <c r="D2051" s="313"/>
    </row>
    <row r="2052" spans="3:4" s="296" customFormat="1" x14ac:dyDescent="0.25">
      <c r="C2052" s="313"/>
      <c r="D2052" s="313"/>
    </row>
    <row r="2053" spans="3:4" s="296" customFormat="1" x14ac:dyDescent="0.25">
      <c r="C2053" s="313"/>
      <c r="D2053" s="313"/>
    </row>
    <row r="2054" spans="3:4" s="296" customFormat="1" x14ac:dyDescent="0.25">
      <c r="C2054" s="313"/>
      <c r="D2054" s="313"/>
    </row>
    <row r="2055" spans="3:4" s="296" customFormat="1" x14ac:dyDescent="0.25">
      <c r="C2055" s="313"/>
      <c r="D2055" s="313"/>
    </row>
    <row r="2056" spans="3:4" s="296" customFormat="1" x14ac:dyDescent="0.25">
      <c r="C2056" s="313"/>
      <c r="D2056" s="313"/>
    </row>
    <row r="2057" spans="3:4" s="296" customFormat="1" x14ac:dyDescent="0.25">
      <c r="C2057" s="313"/>
      <c r="D2057" s="313"/>
    </row>
    <row r="2058" spans="3:4" s="296" customFormat="1" x14ac:dyDescent="0.25">
      <c r="C2058" s="313"/>
      <c r="D2058" s="313"/>
    </row>
    <row r="2059" spans="3:4" s="296" customFormat="1" x14ac:dyDescent="0.25">
      <c r="C2059" s="313"/>
      <c r="D2059" s="313"/>
    </row>
    <row r="2060" spans="3:4" s="296" customFormat="1" x14ac:dyDescent="0.25">
      <c r="C2060" s="313"/>
      <c r="D2060" s="313"/>
    </row>
    <row r="2061" spans="3:4" s="296" customFormat="1" x14ac:dyDescent="0.25">
      <c r="C2061" s="313"/>
      <c r="D2061" s="313"/>
    </row>
    <row r="2062" spans="3:4" s="296" customFormat="1" x14ac:dyDescent="0.25">
      <c r="C2062" s="313"/>
      <c r="D2062" s="313"/>
    </row>
    <row r="2063" spans="3:4" s="296" customFormat="1" x14ac:dyDescent="0.25">
      <c r="C2063" s="313"/>
      <c r="D2063" s="313"/>
    </row>
    <row r="2064" spans="3:4" s="296" customFormat="1" x14ac:dyDescent="0.25">
      <c r="C2064" s="313"/>
      <c r="D2064" s="313"/>
    </row>
    <row r="2065" spans="3:4" s="296" customFormat="1" x14ac:dyDescent="0.25">
      <c r="C2065" s="313"/>
      <c r="D2065" s="313"/>
    </row>
    <row r="2066" spans="3:4" s="296" customFormat="1" x14ac:dyDescent="0.25">
      <c r="C2066" s="313"/>
      <c r="D2066" s="313"/>
    </row>
    <row r="2067" spans="3:4" s="296" customFormat="1" x14ac:dyDescent="0.25">
      <c r="C2067" s="313"/>
      <c r="D2067" s="313"/>
    </row>
    <row r="2068" spans="3:4" s="296" customFormat="1" x14ac:dyDescent="0.25">
      <c r="C2068" s="313"/>
      <c r="D2068" s="313"/>
    </row>
    <row r="2069" spans="3:4" s="296" customFormat="1" x14ac:dyDescent="0.25">
      <c r="C2069" s="313"/>
      <c r="D2069" s="313"/>
    </row>
    <row r="2070" spans="3:4" s="296" customFormat="1" x14ac:dyDescent="0.25">
      <c r="C2070" s="313"/>
      <c r="D2070" s="313"/>
    </row>
    <row r="2071" spans="3:4" s="296" customFormat="1" x14ac:dyDescent="0.25">
      <c r="C2071" s="313"/>
      <c r="D2071" s="313"/>
    </row>
    <row r="2072" spans="3:4" s="296" customFormat="1" x14ac:dyDescent="0.25">
      <c r="C2072" s="313"/>
      <c r="D2072" s="313"/>
    </row>
    <row r="2073" spans="3:4" s="296" customFormat="1" x14ac:dyDescent="0.25">
      <c r="C2073" s="313"/>
      <c r="D2073" s="313"/>
    </row>
    <row r="2074" spans="3:4" s="296" customFormat="1" x14ac:dyDescent="0.25">
      <c r="C2074" s="313"/>
      <c r="D2074" s="313"/>
    </row>
    <row r="2075" spans="3:4" s="296" customFormat="1" x14ac:dyDescent="0.25">
      <c r="C2075" s="313"/>
      <c r="D2075" s="313"/>
    </row>
    <row r="2076" spans="3:4" s="296" customFormat="1" x14ac:dyDescent="0.25">
      <c r="C2076" s="313"/>
      <c r="D2076" s="313"/>
    </row>
    <row r="2077" spans="3:4" s="296" customFormat="1" x14ac:dyDescent="0.25">
      <c r="C2077" s="313"/>
      <c r="D2077" s="313"/>
    </row>
    <row r="2078" spans="3:4" s="296" customFormat="1" x14ac:dyDescent="0.25">
      <c r="C2078" s="313"/>
      <c r="D2078" s="313"/>
    </row>
    <row r="2079" spans="3:4" s="296" customFormat="1" x14ac:dyDescent="0.25">
      <c r="C2079" s="313"/>
      <c r="D2079" s="313"/>
    </row>
    <row r="2080" spans="3:4" s="296" customFormat="1" x14ac:dyDescent="0.25">
      <c r="C2080" s="313"/>
      <c r="D2080" s="313"/>
    </row>
    <row r="2081" spans="3:4" s="296" customFormat="1" x14ac:dyDescent="0.25">
      <c r="C2081" s="313"/>
      <c r="D2081" s="313"/>
    </row>
    <row r="2082" spans="3:4" s="296" customFormat="1" x14ac:dyDescent="0.25">
      <c r="C2082" s="313"/>
      <c r="D2082" s="313"/>
    </row>
    <row r="2083" spans="3:4" s="296" customFormat="1" x14ac:dyDescent="0.25">
      <c r="C2083" s="313"/>
      <c r="D2083" s="313"/>
    </row>
    <row r="2084" spans="3:4" s="296" customFormat="1" x14ac:dyDescent="0.25">
      <c r="C2084" s="313"/>
      <c r="D2084" s="313"/>
    </row>
    <row r="2085" spans="3:4" s="296" customFormat="1" x14ac:dyDescent="0.25">
      <c r="C2085" s="313"/>
      <c r="D2085" s="313"/>
    </row>
    <row r="2086" spans="3:4" s="296" customFormat="1" x14ac:dyDescent="0.25">
      <c r="C2086" s="313"/>
      <c r="D2086" s="313"/>
    </row>
    <row r="2087" spans="3:4" s="296" customFormat="1" x14ac:dyDescent="0.25">
      <c r="C2087" s="313"/>
      <c r="D2087" s="313"/>
    </row>
    <row r="2088" spans="3:4" s="296" customFormat="1" x14ac:dyDescent="0.25">
      <c r="C2088" s="313"/>
      <c r="D2088" s="313"/>
    </row>
    <row r="2089" spans="3:4" s="296" customFormat="1" x14ac:dyDescent="0.25">
      <c r="C2089" s="313"/>
      <c r="D2089" s="313"/>
    </row>
    <row r="2090" spans="3:4" s="296" customFormat="1" x14ac:dyDescent="0.25">
      <c r="C2090" s="313"/>
      <c r="D2090" s="313"/>
    </row>
    <row r="2091" spans="3:4" s="296" customFormat="1" x14ac:dyDescent="0.25">
      <c r="C2091" s="313"/>
      <c r="D2091" s="313"/>
    </row>
    <row r="2092" spans="3:4" s="296" customFormat="1" x14ac:dyDescent="0.25">
      <c r="C2092" s="313"/>
      <c r="D2092" s="313"/>
    </row>
    <row r="2093" spans="3:4" s="296" customFormat="1" x14ac:dyDescent="0.25">
      <c r="C2093" s="313"/>
      <c r="D2093" s="313"/>
    </row>
    <row r="2094" spans="3:4" s="296" customFormat="1" x14ac:dyDescent="0.25">
      <c r="C2094" s="313"/>
      <c r="D2094" s="313"/>
    </row>
    <row r="2095" spans="3:4" s="296" customFormat="1" x14ac:dyDescent="0.25">
      <c r="C2095" s="313"/>
      <c r="D2095" s="313"/>
    </row>
    <row r="2096" spans="3:4" s="296" customFormat="1" x14ac:dyDescent="0.25">
      <c r="C2096" s="313"/>
      <c r="D2096" s="313"/>
    </row>
    <row r="2097" spans="3:4" s="296" customFormat="1" x14ac:dyDescent="0.25">
      <c r="C2097" s="313"/>
      <c r="D2097" s="313"/>
    </row>
    <row r="2098" spans="3:4" s="296" customFormat="1" x14ac:dyDescent="0.25">
      <c r="C2098" s="313"/>
      <c r="D2098" s="313"/>
    </row>
    <row r="2099" spans="3:4" s="296" customFormat="1" x14ac:dyDescent="0.25">
      <c r="C2099" s="313"/>
      <c r="D2099" s="313"/>
    </row>
    <row r="2100" spans="3:4" s="296" customFormat="1" x14ac:dyDescent="0.25">
      <c r="C2100" s="313"/>
      <c r="D2100" s="313"/>
    </row>
    <row r="2101" spans="3:4" s="296" customFormat="1" x14ac:dyDescent="0.25">
      <c r="C2101" s="313"/>
      <c r="D2101" s="313"/>
    </row>
    <row r="2102" spans="3:4" s="296" customFormat="1" x14ac:dyDescent="0.25">
      <c r="C2102" s="313"/>
      <c r="D2102" s="313"/>
    </row>
    <row r="2103" spans="3:4" s="296" customFormat="1" x14ac:dyDescent="0.25">
      <c r="C2103" s="313"/>
      <c r="D2103" s="313"/>
    </row>
    <row r="2104" spans="3:4" s="296" customFormat="1" x14ac:dyDescent="0.25">
      <c r="C2104" s="313"/>
      <c r="D2104" s="313"/>
    </row>
    <row r="2105" spans="3:4" s="296" customFormat="1" x14ac:dyDescent="0.25">
      <c r="C2105" s="313"/>
      <c r="D2105" s="313"/>
    </row>
    <row r="2106" spans="3:4" s="296" customFormat="1" x14ac:dyDescent="0.25">
      <c r="C2106" s="313"/>
      <c r="D2106" s="313"/>
    </row>
    <row r="2107" spans="3:4" s="296" customFormat="1" x14ac:dyDescent="0.25">
      <c r="C2107" s="313"/>
      <c r="D2107" s="313"/>
    </row>
    <row r="2108" spans="3:4" s="296" customFormat="1" x14ac:dyDescent="0.25">
      <c r="C2108" s="313"/>
      <c r="D2108" s="313"/>
    </row>
    <row r="2109" spans="3:4" s="296" customFormat="1" x14ac:dyDescent="0.25">
      <c r="C2109" s="313"/>
      <c r="D2109" s="313"/>
    </row>
    <row r="2110" spans="3:4" s="296" customFormat="1" x14ac:dyDescent="0.25">
      <c r="C2110" s="313"/>
      <c r="D2110" s="313"/>
    </row>
    <row r="2111" spans="3:4" s="296" customFormat="1" x14ac:dyDescent="0.25">
      <c r="C2111" s="313"/>
      <c r="D2111" s="313"/>
    </row>
    <row r="2112" spans="3:4" s="296" customFormat="1" x14ac:dyDescent="0.25">
      <c r="C2112" s="313"/>
      <c r="D2112" s="313"/>
    </row>
    <row r="2113" spans="3:4" s="296" customFormat="1" x14ac:dyDescent="0.25">
      <c r="C2113" s="313"/>
      <c r="D2113" s="313"/>
    </row>
    <row r="2114" spans="3:4" s="296" customFormat="1" x14ac:dyDescent="0.25">
      <c r="C2114" s="313"/>
      <c r="D2114" s="313"/>
    </row>
    <row r="2115" spans="3:4" s="296" customFormat="1" x14ac:dyDescent="0.25">
      <c r="C2115" s="313"/>
      <c r="D2115" s="313"/>
    </row>
    <row r="2116" spans="3:4" s="296" customFormat="1" x14ac:dyDescent="0.25">
      <c r="C2116" s="313"/>
      <c r="D2116" s="313"/>
    </row>
    <row r="2117" spans="3:4" s="296" customFormat="1" x14ac:dyDescent="0.25">
      <c r="C2117" s="313"/>
      <c r="D2117" s="313"/>
    </row>
    <row r="2118" spans="3:4" s="296" customFormat="1" x14ac:dyDescent="0.25">
      <c r="C2118" s="313"/>
      <c r="D2118" s="313"/>
    </row>
    <row r="2119" spans="3:4" s="296" customFormat="1" x14ac:dyDescent="0.25">
      <c r="C2119" s="313"/>
      <c r="D2119" s="313"/>
    </row>
    <row r="2120" spans="3:4" s="296" customFormat="1" x14ac:dyDescent="0.25">
      <c r="C2120" s="313"/>
      <c r="D2120" s="313"/>
    </row>
    <row r="2121" spans="3:4" s="296" customFormat="1" x14ac:dyDescent="0.25">
      <c r="C2121" s="313"/>
      <c r="D2121" s="313"/>
    </row>
    <row r="2122" spans="3:4" s="296" customFormat="1" x14ac:dyDescent="0.25">
      <c r="C2122" s="313"/>
      <c r="D2122" s="313"/>
    </row>
    <row r="2123" spans="3:4" s="296" customFormat="1" x14ac:dyDescent="0.25">
      <c r="C2123" s="313"/>
      <c r="D2123" s="313"/>
    </row>
    <row r="2124" spans="3:4" s="296" customFormat="1" x14ac:dyDescent="0.25">
      <c r="C2124" s="313"/>
      <c r="D2124" s="313"/>
    </row>
    <row r="2125" spans="3:4" s="296" customFormat="1" x14ac:dyDescent="0.25">
      <c r="C2125" s="313"/>
      <c r="D2125" s="313"/>
    </row>
    <row r="2126" spans="3:4" s="296" customFormat="1" x14ac:dyDescent="0.25">
      <c r="C2126" s="313"/>
      <c r="D2126" s="313"/>
    </row>
    <row r="2127" spans="3:4" s="296" customFormat="1" x14ac:dyDescent="0.25">
      <c r="C2127" s="313"/>
      <c r="D2127" s="313"/>
    </row>
    <row r="2128" spans="3:4" s="296" customFormat="1" x14ac:dyDescent="0.25">
      <c r="C2128" s="313"/>
      <c r="D2128" s="313"/>
    </row>
    <row r="2129" spans="3:4" s="296" customFormat="1" x14ac:dyDescent="0.25">
      <c r="C2129" s="313"/>
      <c r="D2129" s="313"/>
    </row>
    <row r="2130" spans="3:4" s="296" customFormat="1" x14ac:dyDescent="0.25">
      <c r="C2130" s="313"/>
      <c r="D2130" s="313"/>
    </row>
    <row r="2131" spans="3:4" s="296" customFormat="1" x14ac:dyDescent="0.25">
      <c r="C2131" s="313"/>
      <c r="D2131" s="313"/>
    </row>
    <row r="2132" spans="3:4" s="296" customFormat="1" x14ac:dyDescent="0.25">
      <c r="C2132" s="313"/>
      <c r="D2132" s="313"/>
    </row>
    <row r="2133" spans="3:4" s="296" customFormat="1" x14ac:dyDescent="0.25">
      <c r="C2133" s="313"/>
      <c r="D2133" s="313"/>
    </row>
    <row r="2134" spans="3:4" s="296" customFormat="1" x14ac:dyDescent="0.25">
      <c r="C2134" s="313"/>
      <c r="D2134" s="313"/>
    </row>
    <row r="2135" spans="3:4" s="296" customFormat="1" x14ac:dyDescent="0.25">
      <c r="C2135" s="313"/>
      <c r="D2135" s="313"/>
    </row>
    <row r="2136" spans="3:4" s="296" customFormat="1" x14ac:dyDescent="0.25">
      <c r="C2136" s="313"/>
      <c r="D2136" s="313"/>
    </row>
    <row r="2137" spans="3:4" s="296" customFormat="1" x14ac:dyDescent="0.25">
      <c r="C2137" s="313"/>
      <c r="D2137" s="313"/>
    </row>
    <row r="2138" spans="3:4" s="296" customFormat="1" x14ac:dyDescent="0.25">
      <c r="C2138" s="313"/>
      <c r="D2138" s="313"/>
    </row>
    <row r="2139" spans="3:4" s="296" customFormat="1" x14ac:dyDescent="0.25">
      <c r="C2139" s="313"/>
      <c r="D2139" s="313"/>
    </row>
    <row r="2140" spans="3:4" s="296" customFormat="1" x14ac:dyDescent="0.25">
      <c r="C2140" s="313"/>
      <c r="D2140" s="313"/>
    </row>
    <row r="2141" spans="3:4" s="296" customFormat="1" x14ac:dyDescent="0.25">
      <c r="C2141" s="313"/>
      <c r="D2141" s="313"/>
    </row>
    <row r="2142" spans="3:4" s="296" customFormat="1" x14ac:dyDescent="0.25">
      <c r="C2142" s="313"/>
      <c r="D2142" s="313"/>
    </row>
    <row r="2143" spans="3:4" s="296" customFormat="1" x14ac:dyDescent="0.25">
      <c r="C2143" s="313"/>
      <c r="D2143" s="313"/>
    </row>
    <row r="2144" spans="3:4" s="296" customFormat="1" x14ac:dyDescent="0.25">
      <c r="C2144" s="313"/>
      <c r="D2144" s="313"/>
    </row>
    <row r="2145" spans="3:4" s="296" customFormat="1" x14ac:dyDescent="0.25">
      <c r="C2145" s="313"/>
      <c r="D2145" s="313"/>
    </row>
    <row r="2146" spans="3:4" s="296" customFormat="1" x14ac:dyDescent="0.25">
      <c r="C2146" s="313"/>
      <c r="D2146" s="313"/>
    </row>
    <row r="2147" spans="3:4" s="296" customFormat="1" x14ac:dyDescent="0.25">
      <c r="C2147" s="313"/>
      <c r="D2147" s="313"/>
    </row>
    <row r="2148" spans="3:4" s="296" customFormat="1" x14ac:dyDescent="0.25">
      <c r="C2148" s="313"/>
      <c r="D2148" s="313"/>
    </row>
    <row r="2149" spans="3:4" s="296" customFormat="1" x14ac:dyDescent="0.25">
      <c r="C2149" s="313"/>
      <c r="D2149" s="313"/>
    </row>
    <row r="2150" spans="3:4" s="296" customFormat="1" x14ac:dyDescent="0.25">
      <c r="C2150" s="313"/>
      <c r="D2150" s="313"/>
    </row>
    <row r="2151" spans="3:4" s="296" customFormat="1" x14ac:dyDescent="0.25">
      <c r="C2151" s="313"/>
      <c r="D2151" s="313"/>
    </row>
    <row r="2152" spans="3:4" s="296" customFormat="1" x14ac:dyDescent="0.25">
      <c r="C2152" s="313"/>
      <c r="D2152" s="313"/>
    </row>
    <row r="2153" spans="3:4" s="296" customFormat="1" x14ac:dyDescent="0.25">
      <c r="C2153" s="313"/>
      <c r="D2153" s="313"/>
    </row>
    <row r="2154" spans="3:4" s="296" customFormat="1" x14ac:dyDescent="0.25">
      <c r="C2154" s="313"/>
      <c r="D2154" s="313"/>
    </row>
    <row r="2155" spans="3:4" s="296" customFormat="1" x14ac:dyDescent="0.25">
      <c r="C2155" s="313"/>
      <c r="D2155" s="313"/>
    </row>
    <row r="2156" spans="3:4" s="296" customFormat="1" x14ac:dyDescent="0.25">
      <c r="C2156" s="313"/>
      <c r="D2156" s="313"/>
    </row>
    <row r="2157" spans="3:4" s="296" customFormat="1" x14ac:dyDescent="0.25">
      <c r="C2157" s="313"/>
      <c r="D2157" s="313"/>
    </row>
    <row r="2158" spans="3:4" s="296" customFormat="1" x14ac:dyDescent="0.25">
      <c r="C2158" s="313"/>
      <c r="D2158" s="313"/>
    </row>
    <row r="2159" spans="3:4" s="296" customFormat="1" x14ac:dyDescent="0.25">
      <c r="C2159" s="313"/>
      <c r="D2159" s="313"/>
    </row>
    <row r="2160" spans="3:4" s="296" customFormat="1" x14ac:dyDescent="0.25">
      <c r="C2160" s="313"/>
      <c r="D2160" s="313"/>
    </row>
    <row r="2161" spans="3:4" s="296" customFormat="1" x14ac:dyDescent="0.25">
      <c r="C2161" s="313"/>
      <c r="D2161" s="313"/>
    </row>
    <row r="2162" spans="3:4" s="296" customFormat="1" x14ac:dyDescent="0.25">
      <c r="C2162" s="313"/>
      <c r="D2162" s="313"/>
    </row>
    <row r="2163" spans="3:4" s="296" customFormat="1" x14ac:dyDescent="0.25">
      <c r="C2163" s="313"/>
      <c r="D2163" s="313"/>
    </row>
    <row r="2164" spans="3:4" s="296" customFormat="1" x14ac:dyDescent="0.25">
      <c r="C2164" s="313"/>
      <c r="D2164" s="313"/>
    </row>
    <row r="2165" spans="3:4" s="296" customFormat="1" x14ac:dyDescent="0.25">
      <c r="C2165" s="313"/>
      <c r="D2165" s="313"/>
    </row>
    <row r="2166" spans="3:4" s="296" customFormat="1" x14ac:dyDescent="0.25">
      <c r="C2166" s="313"/>
      <c r="D2166" s="313"/>
    </row>
    <row r="2167" spans="3:4" s="296" customFormat="1" x14ac:dyDescent="0.25">
      <c r="C2167" s="313"/>
      <c r="D2167" s="313"/>
    </row>
    <row r="2168" spans="3:4" s="296" customFormat="1" x14ac:dyDescent="0.25">
      <c r="C2168" s="313"/>
      <c r="D2168" s="313"/>
    </row>
    <row r="2169" spans="3:4" s="296" customFormat="1" x14ac:dyDescent="0.25">
      <c r="C2169" s="313"/>
      <c r="D2169" s="313"/>
    </row>
    <row r="2170" spans="3:4" s="296" customFormat="1" x14ac:dyDescent="0.25">
      <c r="C2170" s="313"/>
      <c r="D2170" s="313"/>
    </row>
    <row r="2171" spans="3:4" s="296" customFormat="1" x14ac:dyDescent="0.25">
      <c r="C2171" s="313"/>
      <c r="D2171" s="313"/>
    </row>
    <row r="2172" spans="3:4" s="296" customFormat="1" x14ac:dyDescent="0.25">
      <c r="C2172" s="313"/>
      <c r="D2172" s="313"/>
    </row>
    <row r="2173" spans="3:4" s="296" customFormat="1" x14ac:dyDescent="0.25">
      <c r="C2173" s="313"/>
      <c r="D2173" s="313"/>
    </row>
    <row r="2174" spans="3:4" s="296" customFormat="1" x14ac:dyDescent="0.25">
      <c r="C2174" s="313"/>
      <c r="D2174" s="313"/>
    </row>
    <row r="2175" spans="3:4" s="296" customFormat="1" x14ac:dyDescent="0.25">
      <c r="C2175" s="313"/>
      <c r="D2175" s="313"/>
    </row>
    <row r="2176" spans="3:4" s="296" customFormat="1" x14ac:dyDescent="0.25">
      <c r="C2176" s="313"/>
      <c r="D2176" s="313"/>
    </row>
    <row r="2177" spans="3:4" s="296" customFormat="1" x14ac:dyDescent="0.25">
      <c r="C2177" s="313"/>
      <c r="D2177" s="313"/>
    </row>
    <row r="2178" spans="3:4" s="296" customFormat="1" x14ac:dyDescent="0.25">
      <c r="C2178" s="313"/>
      <c r="D2178" s="313"/>
    </row>
    <row r="2179" spans="3:4" s="296" customFormat="1" x14ac:dyDescent="0.25">
      <c r="C2179" s="313"/>
      <c r="D2179" s="313"/>
    </row>
    <row r="2180" spans="3:4" s="296" customFormat="1" x14ac:dyDescent="0.25">
      <c r="C2180" s="313"/>
      <c r="D2180" s="313"/>
    </row>
    <row r="2181" spans="3:4" s="296" customFormat="1" x14ac:dyDescent="0.25">
      <c r="C2181" s="313"/>
      <c r="D2181" s="313"/>
    </row>
    <row r="2182" spans="3:4" s="296" customFormat="1" x14ac:dyDescent="0.25">
      <c r="C2182" s="313"/>
      <c r="D2182" s="313"/>
    </row>
    <row r="2183" spans="3:4" s="296" customFormat="1" x14ac:dyDescent="0.25">
      <c r="C2183" s="313"/>
      <c r="D2183" s="313"/>
    </row>
    <row r="2184" spans="3:4" s="296" customFormat="1" x14ac:dyDescent="0.25">
      <c r="C2184" s="313"/>
      <c r="D2184" s="313"/>
    </row>
    <row r="2185" spans="3:4" s="296" customFormat="1" x14ac:dyDescent="0.25">
      <c r="C2185" s="313"/>
      <c r="D2185" s="313"/>
    </row>
    <row r="2186" spans="3:4" s="296" customFormat="1" x14ac:dyDescent="0.25">
      <c r="C2186" s="313"/>
      <c r="D2186" s="313"/>
    </row>
    <row r="2187" spans="3:4" s="296" customFormat="1" x14ac:dyDescent="0.25">
      <c r="C2187" s="313"/>
      <c r="D2187" s="313"/>
    </row>
    <row r="2188" spans="3:4" s="296" customFormat="1" x14ac:dyDescent="0.25">
      <c r="C2188" s="313"/>
      <c r="D2188" s="313"/>
    </row>
    <row r="2189" spans="3:4" s="296" customFormat="1" x14ac:dyDescent="0.25">
      <c r="C2189" s="313"/>
      <c r="D2189" s="313"/>
    </row>
    <row r="2190" spans="3:4" s="296" customFormat="1" x14ac:dyDescent="0.25">
      <c r="C2190" s="313"/>
      <c r="D2190" s="313"/>
    </row>
    <row r="2191" spans="3:4" s="296" customFormat="1" x14ac:dyDescent="0.25">
      <c r="C2191" s="313"/>
      <c r="D2191" s="313"/>
    </row>
    <row r="2192" spans="3:4" s="296" customFormat="1" x14ac:dyDescent="0.25">
      <c r="C2192" s="313"/>
      <c r="D2192" s="313"/>
    </row>
    <row r="2193" spans="3:4" s="296" customFormat="1" x14ac:dyDescent="0.25">
      <c r="C2193" s="313"/>
      <c r="D2193" s="313"/>
    </row>
  </sheetData>
  <sheetProtection algorithmName="SHA-512" hashValue="TCvMWBQotbSEwD4rerLFjcKqXVve2paxEBY5kUQbrnJkz5lzpWIC7eJ40OVhySYvaUFX93t31B+PuvHVRwf+zg==" saltValue="jOCjns4UKhRkQfLpRRmdkg==" spinCount="100000" sheet="1" objects="1" scenarios="1"/>
  <mergeCells count="36">
    <mergeCell ref="A30:B30"/>
    <mergeCell ref="A31:B31"/>
    <mergeCell ref="A33:B33"/>
    <mergeCell ref="A34:B34"/>
    <mergeCell ref="A2:B2"/>
    <mergeCell ref="A32:B32"/>
    <mergeCell ref="F4:I4"/>
    <mergeCell ref="A3:D3"/>
    <mergeCell ref="D2:G2"/>
    <mergeCell ref="A17:B17"/>
    <mergeCell ref="F5:I5"/>
    <mergeCell ref="A21:B21"/>
    <mergeCell ref="A22:B22"/>
    <mergeCell ref="A28:B28"/>
    <mergeCell ref="A29:B29"/>
    <mergeCell ref="A23:B23"/>
    <mergeCell ref="A24:B24"/>
    <mergeCell ref="A25:B25"/>
    <mergeCell ref="A26:B26"/>
    <mergeCell ref="A27:B27"/>
    <mergeCell ref="A50:D50"/>
    <mergeCell ref="A6:B6"/>
    <mergeCell ref="A7:B7"/>
    <mergeCell ref="A8:B8"/>
    <mergeCell ref="A9:B9"/>
    <mergeCell ref="A10:B10"/>
    <mergeCell ref="A11:B11"/>
    <mergeCell ref="A12:B12"/>
    <mergeCell ref="A13:B13"/>
    <mergeCell ref="A14:B14"/>
    <mergeCell ref="A15:B15"/>
    <mergeCell ref="A16:B16"/>
    <mergeCell ref="A18:B18"/>
    <mergeCell ref="A19:B19"/>
    <mergeCell ref="A20:B20"/>
    <mergeCell ref="A49:D49"/>
  </mergeCells>
  <conditionalFormatting sqref="C39">
    <cfRule type="expression" dxfId="7" priority="65" stopIfTrue="1">
      <formula>D$39&gt;0</formula>
    </cfRule>
  </conditionalFormatting>
  <conditionalFormatting sqref="D39">
    <cfRule type="cellIs" dxfId="6" priority="66" stopIfTrue="1" operator="greaterThan">
      <formula>0</formula>
    </cfRule>
  </conditionalFormatting>
  <conditionalFormatting sqref="I39">
    <cfRule type="expression" dxfId="5" priority="49" stopIfTrue="1">
      <formula>H$35&gt;0</formula>
    </cfRule>
  </conditionalFormatting>
  <conditionalFormatting sqref="F39">
    <cfRule type="expression" dxfId="4" priority="22" stopIfTrue="1">
      <formula>H$35&gt;0</formula>
    </cfRule>
  </conditionalFormatting>
  <conditionalFormatting sqref="G39">
    <cfRule type="expression" dxfId="3" priority="23" stopIfTrue="1">
      <formula>H$35&gt;0</formula>
    </cfRule>
  </conditionalFormatting>
  <conditionalFormatting sqref="H39">
    <cfRule type="expression" dxfId="2" priority="24" stopIfTrue="1">
      <formula>H$35&gt;0</formula>
    </cfRule>
  </conditionalFormatting>
  <conditionalFormatting sqref="H47">
    <cfRule type="expression" dxfId="1" priority="7">
      <formula>H47&gt;20%</formula>
    </cfRule>
  </conditionalFormatting>
  <conditionalFormatting sqref="D7:D34">
    <cfRule type="cellIs" dxfId="0" priority="1" operator="greaterThan">
      <formula>1</formula>
    </cfRule>
  </conditionalFormatting>
  <dataValidations count="1">
    <dataValidation type="list" allowBlank="1" showInputMessage="1" showErrorMessage="1" sqref="F7:F34">
      <formula1>$AC$7:$AC$9</formula1>
    </dataValidation>
  </dataValidations>
  <printOptions horizontalCentered="1"/>
  <pageMargins left="0.55000000000000004" right="0.5" top="0.6" bottom="0.55000000000000004" header="0.16" footer="0.16"/>
  <pageSetup fitToHeight="2"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8"/>
  <sheetViews>
    <sheetView zoomScale="110" zoomScaleNormal="110" workbookViewId="0">
      <pane xSplit="1" ySplit="3" topLeftCell="B4" activePane="bottomRight" state="frozen"/>
      <selection pane="topRight" activeCell="B1" sqref="B1"/>
      <selection pane="bottomLeft" activeCell="A4" sqref="A4"/>
      <selection pane="bottomRight" sqref="A1:XFD1048576"/>
    </sheetView>
  </sheetViews>
  <sheetFormatPr defaultColWidth="9.19921875" defaultRowHeight="15" x14ac:dyDescent="0.25"/>
  <cols>
    <col min="1" max="1" width="22.19921875" style="151" customWidth="1"/>
    <col min="2" max="2" width="14.3984375" style="151" customWidth="1"/>
    <col min="3" max="3" width="17.796875" style="151" customWidth="1"/>
    <col min="4" max="4" width="17.3984375" style="151" customWidth="1"/>
    <col min="5" max="5" width="12.3984375" style="151" customWidth="1"/>
    <col min="6" max="6" width="11.59765625" style="151" customWidth="1"/>
    <col min="7" max="7" width="18.796875" style="151" customWidth="1"/>
    <col min="8" max="8" width="18.19921875" style="151" customWidth="1"/>
    <col min="9" max="9" width="12.3984375" style="151" customWidth="1"/>
    <col min="10" max="10" width="18.59765625" style="151" customWidth="1"/>
    <col min="11" max="11" width="18.19921875" style="151" customWidth="1"/>
    <col min="12" max="12" width="11.796875" style="151" customWidth="1"/>
    <col min="13" max="13" width="11.19921875" style="151" customWidth="1"/>
    <col min="14" max="14" width="4.796875" style="151" customWidth="1"/>
    <col min="15" max="15" width="48.59765625" style="151" customWidth="1"/>
    <col min="16" max="16" width="19" style="151" customWidth="1"/>
    <col min="17" max="17" width="21" style="151" customWidth="1"/>
    <col min="18" max="18" width="33.19921875" style="151" customWidth="1"/>
    <col min="19" max="19" width="9" style="151" bestFit="1" customWidth="1"/>
    <col min="20" max="16384" width="9.19921875" style="151"/>
  </cols>
  <sheetData>
    <row r="1" spans="1:11" x14ac:dyDescent="0.25">
      <c r="A1" s="148"/>
      <c r="B1" s="149" t="s">
        <v>125</v>
      </c>
      <c r="C1" s="150"/>
    </row>
    <row r="2" spans="1:11" x14ac:dyDescent="0.25">
      <c r="A2" s="152" t="s">
        <v>96</v>
      </c>
      <c r="B2" s="152"/>
      <c r="C2" s="153"/>
      <c r="D2" s="153"/>
      <c r="E2" s="153"/>
      <c r="F2" s="153"/>
      <c r="G2" s="153"/>
      <c r="H2" s="153"/>
      <c r="I2" s="153"/>
      <c r="K2" s="154"/>
    </row>
    <row r="3" spans="1:11" ht="30.6" customHeight="1" x14ac:dyDescent="0.25">
      <c r="A3" s="152" t="s">
        <v>91</v>
      </c>
      <c r="B3" s="155" t="s">
        <v>95</v>
      </c>
      <c r="C3" s="156" t="s">
        <v>121</v>
      </c>
      <c r="D3" s="156" t="s">
        <v>97</v>
      </c>
      <c r="E3" s="156" t="s">
        <v>99</v>
      </c>
      <c r="F3" s="156" t="s">
        <v>93</v>
      </c>
      <c r="G3" s="156" t="s">
        <v>100</v>
      </c>
      <c r="H3" s="156" t="s">
        <v>101</v>
      </c>
      <c r="I3" s="156" t="s">
        <v>94</v>
      </c>
      <c r="K3" s="154"/>
    </row>
    <row r="4" spans="1:11" x14ac:dyDescent="0.25">
      <c r="A4" s="157" t="s">
        <v>102</v>
      </c>
      <c r="B4" s="135">
        <f>IF(ISNUMBER(SEARCH("Residential",'ExB Budg1'!#REF!)), 'ExB Budg1'!#REF!, 0)</f>
        <v>0</v>
      </c>
      <c r="C4" s="158">
        <f>'ExB Budg1'!C66</f>
        <v>0</v>
      </c>
      <c r="D4" s="158"/>
      <c r="E4" s="135"/>
      <c r="F4" s="135"/>
      <c r="G4" s="135"/>
      <c r="H4" s="135"/>
      <c r="I4" s="135"/>
      <c r="K4" s="154"/>
    </row>
    <row r="5" spans="1:11" x14ac:dyDescent="0.25">
      <c r="A5" s="136" t="s">
        <v>103</v>
      </c>
      <c r="B5" s="144">
        <f>IF(B4=0, 0, IF(B4="Perinatal", 139.72, 129.95))</f>
        <v>0</v>
      </c>
      <c r="C5" s="158"/>
      <c r="D5" s="159" t="e">
        <f>(B5*#REF!)/((B$5*#REF!)+(B$6*#REF!)+(B$7*#REF!)+(B$8*60*24*#REF!/24*(#REF!+#REF!+#REF!)/7))*C$4</f>
        <v>#REF!</v>
      </c>
      <c r="E5" s="144" t="e">
        <f>D5/(#REF!*#REF!)</f>
        <v>#REF!</v>
      </c>
      <c r="F5" s="144"/>
      <c r="G5" s="144"/>
      <c r="H5" s="144"/>
      <c r="I5" s="144"/>
      <c r="K5" s="154"/>
    </row>
    <row r="6" spans="1:11" ht="16.5" customHeight="1" x14ac:dyDescent="0.25">
      <c r="A6" s="135" t="s">
        <v>124</v>
      </c>
      <c r="B6" s="144">
        <f>IF(B4=0, 0, 249.67)</f>
        <v>0</v>
      </c>
      <c r="C6" s="158"/>
      <c r="D6" s="159" t="e">
        <f>(B6*#REF!)/((B$5*#REF!)+(B$6*#REF!)+(B$7*#REF!)+(B$8*60*24*#REF!/24*(#REF!+#REF!+#REF!)/7))*C$4</f>
        <v>#REF!</v>
      </c>
      <c r="E6" s="136" t="e">
        <f>D6/(#REF!*#REF!)</f>
        <v>#REF!</v>
      </c>
      <c r="F6" s="136"/>
      <c r="G6" s="136"/>
      <c r="H6" s="136"/>
      <c r="I6" s="136"/>
      <c r="J6" s="160"/>
      <c r="K6" s="160"/>
    </row>
    <row r="7" spans="1:11" x14ac:dyDescent="0.25">
      <c r="A7" s="135" t="s">
        <v>104</v>
      </c>
      <c r="B7" s="144">
        <f>IF(B4=0, 0, IF(B4="Perinatal", 217.17, 170.69))</f>
        <v>0</v>
      </c>
      <c r="C7" s="158"/>
      <c r="D7" s="159" t="e">
        <f>(B7*#REF!)/((B$5*#REF!)+(B$6*#REF!)+(B$7*#REF!)+(B$8*60*24*#REF!/24*(#REF!+#REF!+#REF!)/7))*C$4</f>
        <v>#REF!</v>
      </c>
      <c r="E7" s="144" t="e">
        <f>D7/(#REF!*#REF!)</f>
        <v>#REF!</v>
      </c>
      <c r="F7" s="144"/>
      <c r="G7" s="144"/>
      <c r="H7" s="144"/>
      <c r="I7" s="144"/>
      <c r="K7" s="154"/>
    </row>
    <row r="8" spans="1:11" x14ac:dyDescent="0.25">
      <c r="A8" s="135" t="s">
        <v>76</v>
      </c>
      <c r="B8" s="137">
        <v>2.1</v>
      </c>
      <c r="C8" s="158"/>
      <c r="D8" s="158" t="e">
        <f>C4-SUM(D5:D7)</f>
        <v>#REF!</v>
      </c>
      <c r="E8" s="136"/>
      <c r="F8" s="136" t="e">
        <f>D8/(#REF!*#REF!*60*SUM(#REF!)/7)</f>
        <v>#REF!</v>
      </c>
      <c r="G8" s="136"/>
      <c r="H8" s="136"/>
      <c r="I8" s="136"/>
      <c r="J8" s="161"/>
      <c r="K8" s="154"/>
    </row>
    <row r="9" spans="1:11" x14ac:dyDescent="0.25">
      <c r="A9" s="162" t="s">
        <v>105</v>
      </c>
      <c r="B9" s="163">
        <f>IF(ISNUMBER(SEARCH("Residential",'ExB Budg1'!#REF!)), 'ExB Budg1'!#REF!, 0)</f>
        <v>0</v>
      </c>
      <c r="C9" s="164">
        <f>'ExB Budg1'!D66</f>
        <v>0</v>
      </c>
      <c r="D9" s="164"/>
      <c r="E9" s="138"/>
      <c r="F9" s="138"/>
      <c r="G9" s="138"/>
      <c r="H9" s="138"/>
      <c r="I9" s="138"/>
      <c r="K9" s="154"/>
    </row>
    <row r="10" spans="1:11" x14ac:dyDescent="0.25">
      <c r="A10" s="138" t="s">
        <v>103</v>
      </c>
      <c r="B10" s="145">
        <f>IF(B9=0, 0, IF(B9="Perinatal", 139.72, 129.95))</f>
        <v>0</v>
      </c>
      <c r="C10" s="164"/>
      <c r="D10" s="165" t="e">
        <f>(B10*#REF!)/((B$10*#REF!)+(B$11*#REF!)+(B$12*#REF!)+(B$13*60*24*#REF!/24*(#REF!+#REF!+#REF!)/7))*C$9</f>
        <v>#REF!</v>
      </c>
      <c r="E10" s="145" t="e">
        <f>D10/(#REF!*#REF!)</f>
        <v>#REF!</v>
      </c>
      <c r="F10" s="139"/>
      <c r="G10" s="138"/>
      <c r="H10" s="138"/>
      <c r="I10" s="139"/>
    </row>
    <row r="11" spans="1:11" x14ac:dyDescent="0.25">
      <c r="A11" s="138" t="s">
        <v>124</v>
      </c>
      <c r="B11" s="145">
        <f>IF(B9=0, 0, 249.67)</f>
        <v>0</v>
      </c>
      <c r="C11" s="164"/>
      <c r="D11" s="165" t="e">
        <f>(B11*#REF!)/((B$10*#REF!)+(B$11*#REF!)+(B$12*#REF!)+(B$13*60*24*#REF!/24*(#REF!+#REF!+#REF!)/7))*C$9</f>
        <v>#REF!</v>
      </c>
      <c r="E11" s="139" t="e">
        <f>D11/(#REF!*#REF!)</f>
        <v>#REF!</v>
      </c>
      <c r="F11" s="139"/>
      <c r="G11" s="138"/>
      <c r="H11" s="138"/>
      <c r="I11" s="139"/>
      <c r="K11" s="154"/>
    </row>
    <row r="12" spans="1:11" x14ac:dyDescent="0.25">
      <c r="A12" s="138" t="s">
        <v>104</v>
      </c>
      <c r="B12" s="145">
        <f>IF(B9=0, 0, IF(B9="Perinatal", 217.17, 170.69))</f>
        <v>0</v>
      </c>
      <c r="C12" s="164"/>
      <c r="D12" s="165" t="e">
        <f>(B12*#REF!)/((B$10*#REF!)+(B$11*#REF!)+(B$12*#REF!)+(B$13*60*24*#REF!/24*(#REF!+#REF!+#REF!)/7))*C$9</f>
        <v>#REF!</v>
      </c>
      <c r="E12" s="145" t="e">
        <f>D12/(#REF!*#REF!)</f>
        <v>#REF!</v>
      </c>
      <c r="F12" s="139"/>
      <c r="G12" s="138"/>
      <c r="H12" s="138"/>
      <c r="I12" s="139"/>
      <c r="K12" s="154"/>
    </row>
    <row r="13" spans="1:11" x14ac:dyDescent="0.25">
      <c r="A13" s="138" t="s">
        <v>76</v>
      </c>
      <c r="B13" s="140">
        <v>2.1</v>
      </c>
      <c r="C13" s="164"/>
      <c r="D13" s="164" t="e">
        <f>C9-SUM(D10:D12)</f>
        <v>#REF!</v>
      </c>
      <c r="E13" s="139"/>
      <c r="F13" s="139" t="e">
        <f>D13/(#REF!*#REF!*60*SUM(#REF!)/7)</f>
        <v>#REF!</v>
      </c>
      <c r="G13" s="138"/>
      <c r="H13" s="138"/>
      <c r="I13" s="139"/>
      <c r="K13" s="154"/>
    </row>
    <row r="14" spans="1:11" x14ac:dyDescent="0.25">
      <c r="A14" s="157" t="s">
        <v>106</v>
      </c>
      <c r="B14" s="166">
        <f>IF(ISNUMBER(SEARCH("Residential",'ExB Budg1'!#REF!)), 'ExB Budg1'!#REF!, 0)</f>
        <v>0</v>
      </c>
      <c r="C14" s="158">
        <f>'ExB Budg1'!E66</f>
        <v>0</v>
      </c>
      <c r="D14" s="158"/>
      <c r="E14" s="135"/>
      <c r="F14" s="135"/>
      <c r="G14" s="135"/>
      <c r="H14" s="135"/>
      <c r="I14" s="135"/>
      <c r="K14" s="154"/>
    </row>
    <row r="15" spans="1:11" x14ac:dyDescent="0.25">
      <c r="A15" s="135" t="s">
        <v>103</v>
      </c>
      <c r="B15" s="136">
        <f>IF(B14=0, 0, IF(B14="Perinatal", 139.72, 129.95))</f>
        <v>0</v>
      </c>
      <c r="C15" s="158"/>
      <c r="D15" s="159" t="e">
        <f>(B15*#REF!)/((B$15*#REF!)+(B$16*#REF!)+(B$17*#REF!)+(B$18*60*24*#REF!/24*(#REF!+#REF!+#REF!)/7))*C$14</f>
        <v>#REF!</v>
      </c>
      <c r="E15" s="136" t="e">
        <f>D15/(#REF!*#REF!)</f>
        <v>#REF!</v>
      </c>
      <c r="F15" s="136"/>
      <c r="G15" s="135" t="e">
        <f>ROUND(E15*0.01*#REF!,2)</f>
        <v>#REF!</v>
      </c>
      <c r="H15" s="135" t="e">
        <f>ROUND(#REF!*0.01*'RES Analysis'!E15,2)</f>
        <v>#REF!</v>
      </c>
      <c r="I15" s="136" t="e">
        <f>E15*#REF!</f>
        <v>#REF!</v>
      </c>
    </row>
    <row r="16" spans="1:11" x14ac:dyDescent="0.25">
      <c r="A16" s="135" t="s">
        <v>124</v>
      </c>
      <c r="B16" s="144">
        <f>IF(B14=0, 0, 249.67)</f>
        <v>0</v>
      </c>
      <c r="C16" s="158"/>
      <c r="D16" s="159" t="e">
        <f>(B16*#REF!)/((B$15*#REF!)+(B$16*#REF!)+(B$17*#REF!)+(B$18*60*24*#REF!/24*(#REF!+#REF!+#REF!)/7))*C$14</f>
        <v>#REF!</v>
      </c>
      <c r="E16" s="167" t="e">
        <f>D16/(#REF!*#REF!)</f>
        <v>#REF!</v>
      </c>
      <c r="F16" s="136"/>
      <c r="G16" s="135"/>
      <c r="H16" s="135"/>
      <c r="I16" s="136"/>
    </row>
    <row r="17" spans="1:9" x14ac:dyDescent="0.25">
      <c r="A17" s="135" t="s">
        <v>104</v>
      </c>
      <c r="B17" s="136">
        <f>IF(B14=0, 0, IF(B14="Perinatal", 217.17, 170.69))</f>
        <v>0</v>
      </c>
      <c r="C17" s="158"/>
      <c r="D17" s="159" t="e">
        <f>(B17*#REF!)/((B$15*#REF!)+(B$16*#REF!)+(B$17*#REF!)+(B$18*60*24*#REF!/24*(#REF!+#REF!+#REF!)/7))*C$14</f>
        <v>#REF!</v>
      </c>
      <c r="E17" s="136" t="e">
        <f>D17/(#REF!*#REF!)</f>
        <v>#REF!</v>
      </c>
      <c r="F17" s="136"/>
      <c r="G17" s="135" t="e">
        <f>ROUND(#REF!*0.01*'RES Analysis'!E17,2)</f>
        <v>#REF!</v>
      </c>
      <c r="H17" s="135" t="e">
        <f>ROUND(#REF!*0.01*'RES Analysis'!E17,2)</f>
        <v>#REF!</v>
      </c>
      <c r="I17" s="136" t="e">
        <f>E17*#REF!</f>
        <v>#REF!</v>
      </c>
    </row>
    <row r="18" spans="1:9" x14ac:dyDescent="0.25">
      <c r="A18" s="135" t="s">
        <v>76</v>
      </c>
      <c r="B18" s="137">
        <v>2.1</v>
      </c>
      <c r="C18" s="158"/>
      <c r="D18" s="158" t="e">
        <f>C14-SUM(D15:D17)</f>
        <v>#REF!</v>
      </c>
      <c r="E18" s="136"/>
      <c r="F18" s="167" t="e">
        <f>D18/(#REF!*#REF!*60*SUM(#REF!)/7)</f>
        <v>#REF!</v>
      </c>
      <c r="G18" s="135"/>
      <c r="H18" s="135"/>
      <c r="I18" s="136" t="e">
        <f>F18*60*#REF!*(#REF!+#REF!)/7</f>
        <v>#REF!</v>
      </c>
    </row>
    <row r="19" spans="1:9" x14ac:dyDescent="0.25">
      <c r="A19" s="162" t="s">
        <v>107</v>
      </c>
      <c r="B19" s="163">
        <f>IF(ISNUMBER(SEARCH("Residential",'ExB Budg1'!#REF!)), 'ExB Budg1'!#REF!, 0)</f>
        <v>0</v>
      </c>
      <c r="C19" s="164">
        <f>'ExB Budg1'!F66</f>
        <v>0</v>
      </c>
      <c r="D19" s="164"/>
      <c r="E19" s="138"/>
      <c r="F19" s="138"/>
      <c r="G19" s="138"/>
      <c r="H19" s="138"/>
      <c r="I19" s="138"/>
    </row>
    <row r="20" spans="1:9" x14ac:dyDescent="0.25">
      <c r="A20" s="138" t="s">
        <v>103</v>
      </c>
      <c r="B20" s="139">
        <f>IF(B19=0, 0, IF(B19="Perinatal", 139.72, 129.95))</f>
        <v>0</v>
      </c>
      <c r="C20" s="164"/>
      <c r="D20" s="165" t="e">
        <f>(B20*#REF!)/((B$20*#REF!)+(B$21*#REF!)+(B$22*#REF!)+(B$23*60*24*#REF!/24*(#REF!+#REF!+#REF!)/7))*C$19</f>
        <v>#REF!</v>
      </c>
      <c r="E20" s="139" t="e">
        <f>D20/(#REF!*#REF!)</f>
        <v>#REF!</v>
      </c>
      <c r="F20" s="139"/>
      <c r="G20" s="138" t="e">
        <f>ROUND(E20*0.01*#REF!,2)</f>
        <v>#REF!</v>
      </c>
      <c r="H20" s="138" t="e">
        <f>ROUND(#REF!*0.01*'RES Analysis'!E20,2)</f>
        <v>#REF!</v>
      </c>
      <c r="I20" s="139" t="e">
        <f>E20*#REF!</f>
        <v>#REF!</v>
      </c>
    </row>
    <row r="21" spans="1:9" x14ac:dyDescent="0.25">
      <c r="A21" s="146" t="s">
        <v>124</v>
      </c>
      <c r="B21" s="145">
        <f>IF(B19=0, 0, 249.67)</f>
        <v>0</v>
      </c>
      <c r="C21" s="164"/>
      <c r="D21" s="165" t="e">
        <f>(B21*#REF!)/((B$20*#REF!)+(B$21*#REF!)+(B$22*#REF!)+(B$23*60*24*#REF!/24*(#REF!+#REF!+#REF!)/7))*C$19</f>
        <v>#REF!</v>
      </c>
      <c r="E21" s="168" t="e">
        <f>D21/(#REF!*#REF!)</f>
        <v>#REF!</v>
      </c>
      <c r="F21" s="139"/>
      <c r="G21" s="138"/>
      <c r="H21" s="138"/>
      <c r="I21" s="139"/>
    </row>
    <row r="22" spans="1:9" x14ac:dyDescent="0.25">
      <c r="A22" s="138" t="s">
        <v>104</v>
      </c>
      <c r="B22" s="139">
        <f>IF(B19=0, 0, IF(B19="Perinatal", 217.17, 170.69))</f>
        <v>0</v>
      </c>
      <c r="C22" s="164"/>
      <c r="D22" s="165" t="e">
        <f>(B22*#REF!)/((B$20*#REF!)+(B$21*#REF!)+(B$22*#REF!)+(B$23*60*24*#REF!/24*(#REF!+#REF!+#REF!)/7))*C$19</f>
        <v>#REF!</v>
      </c>
      <c r="E22" s="139" t="e">
        <f>D22/(#REF!*#REF!)</f>
        <v>#REF!</v>
      </c>
      <c r="F22" s="139"/>
      <c r="G22" s="138" t="e">
        <f>ROUND(#REF!*0.01*'RES Analysis'!E22,2)</f>
        <v>#REF!</v>
      </c>
      <c r="H22" s="138" t="e">
        <f>ROUND(#REF!*0.01*'RES Analysis'!E22,2)</f>
        <v>#REF!</v>
      </c>
      <c r="I22" s="139" t="e">
        <f>E22*#REF!</f>
        <v>#REF!</v>
      </c>
    </row>
    <row r="23" spans="1:9" x14ac:dyDescent="0.25">
      <c r="A23" s="138" t="s">
        <v>76</v>
      </c>
      <c r="B23" s="140">
        <v>2.1</v>
      </c>
      <c r="C23" s="164"/>
      <c r="D23" s="164" t="e">
        <f>C19-SUM(D20:D22)</f>
        <v>#REF!</v>
      </c>
      <c r="E23" s="139"/>
      <c r="F23" s="168" t="e">
        <f>D23/(#REF!*#REF!*60*SUM(#REF!)/7)</f>
        <v>#REF!</v>
      </c>
      <c r="G23" s="138"/>
      <c r="H23" s="138"/>
      <c r="I23" s="139" t="e">
        <f>F23*60*#REF!*(#REF!+#REF!)/7</f>
        <v>#REF!</v>
      </c>
    </row>
    <row r="24" spans="1:9" x14ac:dyDescent="0.25">
      <c r="A24" s="157" t="s">
        <v>108</v>
      </c>
      <c r="B24" s="166">
        <f>IF(ISNUMBER(SEARCH("Residential",'ExB Budg1'!#REF!)), 'ExB Budg1'!#REF!, 0)</f>
        <v>0</v>
      </c>
      <c r="C24" s="158">
        <f>'ExB Budg1'!G66</f>
        <v>0</v>
      </c>
      <c r="D24" s="158"/>
      <c r="E24" s="135"/>
      <c r="F24" s="135"/>
      <c r="G24" s="135"/>
      <c r="H24" s="135"/>
      <c r="I24" s="135"/>
    </row>
    <row r="25" spans="1:9" x14ac:dyDescent="0.25">
      <c r="A25" s="135" t="s">
        <v>103</v>
      </c>
      <c r="B25" s="136">
        <f>IF(B24=0, 0, IF(B24="Perinatal", 139.72, 129.95))</f>
        <v>0</v>
      </c>
      <c r="C25" s="158"/>
      <c r="D25" s="159" t="e">
        <f>(B25*#REF!)/((B$25*#REF!)+(B$26*#REF!)+(B$27*#REF!)+(B$28*60*24*#REF!/24*(#REF!+#REF!+#REF!)/7))*C$24</f>
        <v>#REF!</v>
      </c>
      <c r="E25" s="136" t="e">
        <f>D25/(#REF!*#REF!)</f>
        <v>#REF!</v>
      </c>
      <c r="F25" s="136"/>
      <c r="G25" s="135" t="e">
        <f>ROUND(E25*0.01*#REF!,2)</f>
        <v>#REF!</v>
      </c>
      <c r="H25" s="135" t="e">
        <f>ROUND(#REF!*0.01*'RES Analysis'!E25,2)</f>
        <v>#REF!</v>
      </c>
      <c r="I25" s="136" t="e">
        <f>E25*#REF!</f>
        <v>#REF!</v>
      </c>
    </row>
    <row r="26" spans="1:9" x14ac:dyDescent="0.25">
      <c r="A26" s="135" t="s">
        <v>124</v>
      </c>
      <c r="B26" s="144">
        <f>IF(B24=0, 0, 249.67)</f>
        <v>0</v>
      </c>
      <c r="C26" s="158"/>
      <c r="D26" s="159" t="e">
        <f>(B26*#REF!)/((B$25*#REF!)+(B$26*#REF!)+(B$27*#REF!)+(B$28*60*24*#REF!/24*(#REF!+#REF!+#REF!)/7))*C$24</f>
        <v>#REF!</v>
      </c>
      <c r="E26" s="167" t="e">
        <f>D26/(#REF!*#REF!)</f>
        <v>#REF!</v>
      </c>
      <c r="F26" s="136"/>
      <c r="G26" s="135"/>
      <c r="H26" s="135"/>
      <c r="I26" s="136"/>
    </row>
    <row r="27" spans="1:9" x14ac:dyDescent="0.25">
      <c r="A27" s="135" t="s">
        <v>104</v>
      </c>
      <c r="B27" s="136">
        <f>IF(B24=0, 0, IF(B24="Perinatal", 217.17, 170.69))</f>
        <v>0</v>
      </c>
      <c r="C27" s="158"/>
      <c r="D27" s="159" t="e">
        <f>(B27*#REF!)/((B$25*#REF!)+(B$26*#REF!)+(B$27*#REF!)+(B$28*60*24*#REF!/24*(#REF!+#REF!+#REF!)/7))*C$24</f>
        <v>#REF!</v>
      </c>
      <c r="E27" s="136" t="e">
        <f>D27/(#REF!*#REF!)</f>
        <v>#REF!</v>
      </c>
      <c r="F27" s="136"/>
      <c r="G27" s="135" t="e">
        <f>ROUND(#REF!*0.01*'RES Analysis'!E27,2)</f>
        <v>#REF!</v>
      </c>
      <c r="H27" s="135" t="e">
        <f>ROUND(#REF!*0.01*'RES Analysis'!E27,2)</f>
        <v>#REF!</v>
      </c>
      <c r="I27" s="136" t="e">
        <f>E27*#REF!</f>
        <v>#REF!</v>
      </c>
    </row>
    <row r="28" spans="1:9" x14ac:dyDescent="0.25">
      <c r="A28" s="135" t="s">
        <v>76</v>
      </c>
      <c r="B28" s="137">
        <v>2.1</v>
      </c>
      <c r="C28" s="158"/>
      <c r="D28" s="158" t="e">
        <f>C24-SUM(D25:D27)</f>
        <v>#REF!</v>
      </c>
      <c r="E28" s="136"/>
      <c r="F28" s="167" t="e">
        <f>D28/(#REF!*#REF!*60*SUM(#REF!)/7)</f>
        <v>#REF!</v>
      </c>
      <c r="G28" s="135"/>
      <c r="H28" s="135"/>
      <c r="I28" s="136" t="e">
        <f>F28*60*#REF!*(#REF!+#REF!)/7</f>
        <v>#REF!</v>
      </c>
    </row>
    <row r="29" spans="1:9" x14ac:dyDescent="0.25">
      <c r="A29" s="162" t="s">
        <v>109</v>
      </c>
      <c r="B29" s="163">
        <f>IF(ISNUMBER(SEARCH("Residential",#REF!)),#REF!, 0)</f>
        <v>0</v>
      </c>
      <c r="C29" s="164" t="e">
        <f>#REF!</f>
        <v>#REF!</v>
      </c>
      <c r="D29" s="164"/>
      <c r="E29" s="138"/>
      <c r="F29" s="138"/>
      <c r="G29" s="138"/>
      <c r="H29" s="138"/>
      <c r="I29" s="138"/>
    </row>
    <row r="30" spans="1:9" x14ac:dyDescent="0.25">
      <c r="A30" s="138" t="s">
        <v>103</v>
      </c>
      <c r="B30" s="139">
        <f>IF(B29=0, 0, IF(B29="Perinatal", 139.72, 129.95))</f>
        <v>0</v>
      </c>
      <c r="C30" s="164"/>
      <c r="D30" s="165" t="e">
        <f>(B30*#REF!)/((B$30*#REF!)+(B$31*#REF!)+(B$32*#REF!)+(B$33*60*24*#REF!/24*(#REF!+#REF!+#REF!)/7))*C$29</f>
        <v>#REF!</v>
      </c>
      <c r="E30" s="139" t="e">
        <f>D30/(#REF!*#REF!)</f>
        <v>#REF!</v>
      </c>
      <c r="F30" s="139"/>
      <c r="G30" s="138" t="e">
        <f>ROUND(E30*0.01*#REF!,2)</f>
        <v>#REF!</v>
      </c>
      <c r="H30" s="138" t="e">
        <f>ROUND(#REF!*0.01*'RES Analysis'!E30,2)</f>
        <v>#REF!</v>
      </c>
      <c r="I30" s="139" t="e">
        <f>E30*#REF!</f>
        <v>#REF!</v>
      </c>
    </row>
    <row r="31" spans="1:9" x14ac:dyDescent="0.25">
      <c r="A31" s="146" t="s">
        <v>124</v>
      </c>
      <c r="B31" s="145">
        <f>IF(B29=0, 0, 249.67)</f>
        <v>0</v>
      </c>
      <c r="C31" s="164"/>
      <c r="D31" s="165" t="e">
        <f>(B31*#REF!)/((B$30*#REF!)+(B$31*#REF!)+(B$32*#REF!)+(B$33*60*24*#REF!/24*(#REF!+#REF!+#REF!)/7))*C$29</f>
        <v>#REF!</v>
      </c>
      <c r="E31" s="168" t="e">
        <f>D31/(#REF!*#REF!)</f>
        <v>#REF!</v>
      </c>
      <c r="F31" s="139"/>
      <c r="G31" s="138"/>
      <c r="H31" s="138"/>
      <c r="I31" s="139"/>
    </row>
    <row r="32" spans="1:9" x14ac:dyDescent="0.25">
      <c r="A32" s="138" t="s">
        <v>104</v>
      </c>
      <c r="B32" s="139">
        <f>IF(B29=0, 0, IF(B29="Perinatal", 217.17, 170.69))</f>
        <v>0</v>
      </c>
      <c r="C32" s="164"/>
      <c r="D32" s="165" t="e">
        <f>(B32*#REF!)/((B$30*#REF!)+(B$31*#REF!)+(B$32*#REF!)+(B$33*60*24*#REF!/24*(#REF!+#REF!+#REF!)/7))*C$29</f>
        <v>#REF!</v>
      </c>
      <c r="E32" s="139" t="e">
        <f>D32/(#REF!*#REF!)</f>
        <v>#REF!</v>
      </c>
      <c r="F32" s="139"/>
      <c r="G32" s="138" t="e">
        <f>ROUND(#REF!*0.01*'RES Analysis'!E32,2)</f>
        <v>#REF!</v>
      </c>
      <c r="H32" s="138" t="e">
        <f>ROUND(#REF!*0.01*'RES Analysis'!E32,2)</f>
        <v>#REF!</v>
      </c>
      <c r="I32" s="139" t="e">
        <f>E32*#REF!</f>
        <v>#REF!</v>
      </c>
    </row>
    <row r="33" spans="1:9" x14ac:dyDescent="0.25">
      <c r="A33" s="138" t="s">
        <v>76</v>
      </c>
      <c r="B33" s="140">
        <v>2.1</v>
      </c>
      <c r="C33" s="164"/>
      <c r="D33" s="164" t="e">
        <f>C29-SUM(D30:D32)</f>
        <v>#REF!</v>
      </c>
      <c r="E33" s="139"/>
      <c r="F33" s="168" t="e">
        <f>D33/(#REF!*#REF!*60*SUM(#REF!)/7)</f>
        <v>#REF!</v>
      </c>
      <c r="G33" s="138"/>
      <c r="H33" s="138"/>
      <c r="I33" s="139" t="e">
        <f>F33*60*#REF!*(#REF!+#REF!)/7</f>
        <v>#REF!</v>
      </c>
    </row>
    <row r="34" spans="1:9" x14ac:dyDescent="0.25">
      <c r="A34" s="157" t="s">
        <v>110</v>
      </c>
      <c r="B34" s="166">
        <f>IF(ISNUMBER(SEARCH("Residential",#REF!)),#REF!, 0)</f>
        <v>0</v>
      </c>
      <c r="C34" s="158" t="e">
        <f>#REF!</f>
        <v>#REF!</v>
      </c>
      <c r="D34" s="158"/>
      <c r="E34" s="135"/>
      <c r="F34" s="135"/>
      <c r="G34" s="135"/>
      <c r="H34" s="135"/>
      <c r="I34" s="135"/>
    </row>
    <row r="35" spans="1:9" x14ac:dyDescent="0.25">
      <c r="A35" s="135" t="s">
        <v>103</v>
      </c>
      <c r="B35" s="136">
        <f>IF(B34=0, 0, IF(B34="Perinatal", 139.72, 129.95))</f>
        <v>0</v>
      </c>
      <c r="C35" s="158"/>
      <c r="D35" s="159" t="e">
        <f>(B35*#REF!)/((B$35*#REF!)+(B$36*#REF!)+(B$37*#REF!)+(B$38*60*24*#REF!/24*(#REF!+#REF!+#REF!)/7))*C$34</f>
        <v>#REF!</v>
      </c>
      <c r="E35" s="136" t="e">
        <f>D35/(#REF!*#REF!)</f>
        <v>#REF!</v>
      </c>
      <c r="F35" s="136"/>
      <c r="G35" s="135" t="e">
        <f>ROUND(E35*0.01*#REF!,2)</f>
        <v>#REF!</v>
      </c>
      <c r="H35" s="135" t="e">
        <f>ROUND(#REF!*0.01*'RES Analysis'!E35,2)</f>
        <v>#REF!</v>
      </c>
      <c r="I35" s="136" t="e">
        <f>E35*#REF!</f>
        <v>#REF!</v>
      </c>
    </row>
    <row r="36" spans="1:9" x14ac:dyDescent="0.25">
      <c r="A36" s="135" t="s">
        <v>124</v>
      </c>
      <c r="B36" s="144">
        <f>IF(B34=0, 0, 249.67)</f>
        <v>0</v>
      </c>
      <c r="C36" s="158"/>
      <c r="D36" s="159" t="e">
        <f>(B36*#REF!)/((B$35*#REF!)+(B$36*#REF!)+(B$37*#REF!)+(B$38*60*24*#REF!/24*(#REF!+#REF!+#REF!)/7))*C$34</f>
        <v>#REF!</v>
      </c>
      <c r="E36" s="167" t="e">
        <f>D36/(#REF!*#REF!)</f>
        <v>#REF!</v>
      </c>
      <c r="F36" s="136"/>
      <c r="G36" s="135"/>
      <c r="H36" s="135"/>
      <c r="I36" s="136"/>
    </row>
    <row r="37" spans="1:9" x14ac:dyDescent="0.25">
      <c r="A37" s="135" t="s">
        <v>104</v>
      </c>
      <c r="B37" s="136">
        <f>IF(B34=0, 0, IF(B34="Perinatal", 217.17, 170.69))</f>
        <v>0</v>
      </c>
      <c r="C37" s="158"/>
      <c r="D37" s="159" t="e">
        <f>(B37*#REF!)/((B$35*#REF!)+(B$36*#REF!)+(B$37*#REF!)+(B$38*60*24*#REF!/24*(#REF!+#REF!+#REF!)/7))*C$34</f>
        <v>#REF!</v>
      </c>
      <c r="E37" s="136" t="e">
        <f>D37/(#REF!*#REF!)</f>
        <v>#REF!</v>
      </c>
      <c r="F37" s="136"/>
      <c r="G37" s="135" t="e">
        <f>ROUND(#REF!*0.01*'RES Analysis'!E37,2)</f>
        <v>#REF!</v>
      </c>
      <c r="H37" s="135" t="e">
        <f>ROUND(#REF!*0.01*'RES Analysis'!E37,2)</f>
        <v>#REF!</v>
      </c>
      <c r="I37" s="136" t="e">
        <f>E37*#REF!</f>
        <v>#REF!</v>
      </c>
    </row>
    <row r="38" spans="1:9" x14ac:dyDescent="0.25">
      <c r="A38" s="135" t="s">
        <v>76</v>
      </c>
      <c r="B38" s="137">
        <v>2.1</v>
      </c>
      <c r="C38" s="158"/>
      <c r="D38" s="158" t="e">
        <f>C34-SUM(D35:D37)</f>
        <v>#REF!</v>
      </c>
      <c r="E38" s="136"/>
      <c r="F38" s="167" t="e">
        <f>D38/(#REF!*#REF!*60*SUM(#REF!)/7)</f>
        <v>#REF!</v>
      </c>
      <c r="G38" s="135"/>
      <c r="H38" s="135"/>
      <c r="I38" s="136" t="e">
        <f>F38*60*#REF!*(#REF!+#REF!)/7</f>
        <v>#REF!</v>
      </c>
    </row>
    <row r="39" spans="1:9" x14ac:dyDescent="0.25">
      <c r="A39" s="162" t="s">
        <v>111</v>
      </c>
      <c r="B39" s="163">
        <f>IF(ISNUMBER(SEARCH("Residential",#REF!)),#REF!, 0)</f>
        <v>0</v>
      </c>
      <c r="C39" s="164" t="e">
        <f>#REF!</f>
        <v>#REF!</v>
      </c>
      <c r="D39" s="164"/>
      <c r="E39" s="138"/>
      <c r="F39" s="138"/>
      <c r="G39" s="138"/>
      <c r="H39" s="138"/>
      <c r="I39" s="138"/>
    </row>
    <row r="40" spans="1:9" x14ac:dyDescent="0.25">
      <c r="A40" s="138" t="s">
        <v>103</v>
      </c>
      <c r="B40" s="139">
        <f>IF(B39=0, 0, IF(B39="Perinatal", 139.72, 129.95))</f>
        <v>0</v>
      </c>
      <c r="C40" s="164"/>
      <c r="D40" s="165" t="e">
        <f>(B40*#REF!)/((B$40*#REF!)+(B$41*#REF!)+(B$42*#REF!)+(B$43*60*24*#REF!/24*(#REF!+#REF!+#REF!)/7))*C$39</f>
        <v>#REF!</v>
      </c>
      <c r="E40" s="139" t="e">
        <f>D40/(#REF!*#REF!)</f>
        <v>#REF!</v>
      </c>
      <c r="F40" s="139"/>
      <c r="G40" s="138" t="e">
        <f>ROUND(E40*0.01*#REF!,2)</f>
        <v>#REF!</v>
      </c>
      <c r="H40" s="138" t="e">
        <f>ROUND(#REF!*0.01*'RES Analysis'!E40,2)</f>
        <v>#REF!</v>
      </c>
      <c r="I40" s="139" t="e">
        <f>E40*#REF!</f>
        <v>#REF!</v>
      </c>
    </row>
    <row r="41" spans="1:9" x14ac:dyDescent="0.25">
      <c r="A41" s="146" t="s">
        <v>124</v>
      </c>
      <c r="B41" s="145">
        <f>IF(B39=0, 0, 249.67)</f>
        <v>0</v>
      </c>
      <c r="C41" s="164"/>
      <c r="D41" s="165" t="e">
        <f>(B41*#REF!)/((B$40*#REF!)+(B$41*#REF!)+(B$42*#REF!)+(B$43*60*24*#REF!/24*(#REF!+#REF!+#REF!)/7))*C$39</f>
        <v>#REF!</v>
      </c>
      <c r="E41" s="168" t="e">
        <f>D41/(#REF!*#REF!)</f>
        <v>#REF!</v>
      </c>
      <c r="F41" s="139"/>
      <c r="G41" s="138"/>
      <c r="H41" s="138"/>
      <c r="I41" s="139"/>
    </row>
    <row r="42" spans="1:9" x14ac:dyDescent="0.25">
      <c r="A42" s="138" t="s">
        <v>104</v>
      </c>
      <c r="B42" s="139">
        <f>IF(B39=0, 0, IF(B39="Perinatal", 217.17, 170.69))</f>
        <v>0</v>
      </c>
      <c r="C42" s="164"/>
      <c r="D42" s="165" t="e">
        <f>(B42*#REF!)/((B$40*#REF!)+(B$41*#REF!)+(B$42*#REF!)+(B$43*60*24*#REF!/24*(#REF!+#REF!+#REF!)/7))*C$39</f>
        <v>#REF!</v>
      </c>
      <c r="E42" s="139" t="e">
        <f>D42/(#REF!*#REF!)</f>
        <v>#REF!</v>
      </c>
      <c r="F42" s="139"/>
      <c r="G42" s="138" t="e">
        <f>ROUND(#REF!*0.01*'RES Analysis'!E42,2)</f>
        <v>#REF!</v>
      </c>
      <c r="H42" s="138" t="e">
        <f>ROUND(#REF!*0.01*'RES Analysis'!E42,2)</f>
        <v>#REF!</v>
      </c>
      <c r="I42" s="139" t="e">
        <f>E42*#REF!</f>
        <v>#REF!</v>
      </c>
    </row>
    <row r="43" spans="1:9" x14ac:dyDescent="0.25">
      <c r="A43" s="138" t="s">
        <v>76</v>
      </c>
      <c r="B43" s="140">
        <v>2.1</v>
      </c>
      <c r="C43" s="164"/>
      <c r="D43" s="164" t="e">
        <f>C39-SUM(D40:D42)</f>
        <v>#REF!</v>
      </c>
      <c r="E43" s="139"/>
      <c r="F43" s="168" t="e">
        <f>D43/(#REF!*#REF!*60*SUM(#REF!)/7)</f>
        <v>#REF!</v>
      </c>
      <c r="G43" s="138"/>
      <c r="H43" s="138"/>
      <c r="I43" s="139" t="e">
        <f>F43*60*#REF!*(#REF!+#REF!)/7</f>
        <v>#REF!</v>
      </c>
    </row>
    <row r="44" spans="1:9" x14ac:dyDescent="0.25">
      <c r="A44" s="157" t="s">
        <v>112</v>
      </c>
      <c r="B44" s="166">
        <f>IF(ISNUMBER(SEARCH("Residential",#REF!)),#REF!, 0)</f>
        <v>0</v>
      </c>
      <c r="C44" s="158" t="e">
        <f>#REF!</f>
        <v>#REF!</v>
      </c>
      <c r="D44" s="158"/>
      <c r="E44" s="135"/>
      <c r="F44" s="135"/>
      <c r="G44" s="135"/>
      <c r="H44" s="135"/>
      <c r="I44" s="135"/>
    </row>
    <row r="45" spans="1:9" x14ac:dyDescent="0.25">
      <c r="A45" s="135" t="s">
        <v>103</v>
      </c>
      <c r="B45" s="136">
        <f>IF(B44=0, 0, IF(B44="Perinatal", 139.72, 129.95))</f>
        <v>0</v>
      </c>
      <c r="C45" s="158"/>
      <c r="D45" s="159" t="e">
        <f>(B45*#REF!)/((B$45*#REF!)+(B$46*#REF!)+(B$47*#REF!)+(B$48*60*24*#REF!/24*(#REF!+#REF!+#REF!)/7))*C$44</f>
        <v>#REF!</v>
      </c>
      <c r="E45" s="136" t="e">
        <f>D45/(#REF!*#REF!)</f>
        <v>#REF!</v>
      </c>
      <c r="F45" s="136"/>
      <c r="G45" s="135" t="e">
        <f>ROUND(E45*0.01*#REF!,2)</f>
        <v>#REF!</v>
      </c>
      <c r="H45" s="135" t="e">
        <f>ROUND(#REF!*0.01*'RES Analysis'!E45,2)</f>
        <v>#REF!</v>
      </c>
      <c r="I45" s="136" t="e">
        <f>E45*#REF!</f>
        <v>#REF!</v>
      </c>
    </row>
    <row r="46" spans="1:9" x14ac:dyDescent="0.25">
      <c r="A46" s="135" t="s">
        <v>124</v>
      </c>
      <c r="B46" s="144">
        <f>IF(B44=0, 0, 249.67)</f>
        <v>0</v>
      </c>
      <c r="C46" s="158"/>
      <c r="D46" s="159" t="e">
        <f>(B46*#REF!)/((B$45*#REF!)+(B$46*#REF!)+(B$47*#REF!)+(B$48*60*24*#REF!/24*(#REF!+#REF!+#REF!)/7))*C$44</f>
        <v>#REF!</v>
      </c>
      <c r="E46" s="167" t="e">
        <f>D46/(#REF!*#REF!)</f>
        <v>#REF!</v>
      </c>
      <c r="F46" s="136"/>
      <c r="G46" s="135"/>
      <c r="H46" s="135"/>
      <c r="I46" s="136"/>
    </row>
    <row r="47" spans="1:9" x14ac:dyDescent="0.25">
      <c r="A47" s="135" t="s">
        <v>104</v>
      </c>
      <c r="B47" s="136">
        <f>IF(B44=0, 0, IF(B44="Perinatal", 217.17, 170.69))</f>
        <v>0</v>
      </c>
      <c r="C47" s="158"/>
      <c r="D47" s="159" t="e">
        <f>(B47*#REF!)/((B$45*#REF!)+(B$46*#REF!)+(B$47*#REF!)+(B$48*60*24*#REF!/24*(#REF!+#REF!+#REF!)/7))*C$44</f>
        <v>#REF!</v>
      </c>
      <c r="E47" s="136" t="e">
        <f>D47/(#REF!*#REF!)</f>
        <v>#REF!</v>
      </c>
      <c r="F47" s="136"/>
      <c r="G47" s="135" t="e">
        <f>ROUND(#REF!*0.01*'RES Analysis'!E47,2)</f>
        <v>#REF!</v>
      </c>
      <c r="H47" s="135" t="e">
        <f>ROUND(#REF!*0.01*'RES Analysis'!E47,2)</f>
        <v>#REF!</v>
      </c>
      <c r="I47" s="136" t="e">
        <f>E47*#REF!</f>
        <v>#REF!</v>
      </c>
    </row>
    <row r="48" spans="1:9" x14ac:dyDescent="0.25">
      <c r="A48" s="135" t="s">
        <v>76</v>
      </c>
      <c r="B48" s="137">
        <v>2.1</v>
      </c>
      <c r="C48" s="158"/>
      <c r="D48" s="158" t="e">
        <f>C44-SUM(D45:D47)</f>
        <v>#REF!</v>
      </c>
      <c r="E48" s="136"/>
      <c r="F48" s="167" t="e">
        <f>D48/(#REF!*#REF!*60*SUM(#REF!)/7)</f>
        <v>#REF!</v>
      </c>
      <c r="G48" s="135"/>
      <c r="H48" s="135"/>
      <c r="I48" s="136" t="e">
        <f>F48*60*#REF!*(#REF!+#REF!)/7</f>
        <v>#REF!</v>
      </c>
    </row>
    <row r="49" spans="1:9" x14ac:dyDescent="0.25">
      <c r="A49" s="162" t="s">
        <v>113</v>
      </c>
      <c r="B49" s="163">
        <f>IF(ISNUMBER(SEARCH("Residential",#REF!)),#REF!, 0)</f>
        <v>0</v>
      </c>
      <c r="C49" s="164" t="e">
        <f>#REF!</f>
        <v>#REF!</v>
      </c>
      <c r="D49" s="164"/>
      <c r="E49" s="138"/>
      <c r="F49" s="138"/>
      <c r="G49" s="138"/>
      <c r="H49" s="138"/>
      <c r="I49" s="138"/>
    </row>
    <row r="50" spans="1:9" x14ac:dyDescent="0.25">
      <c r="A50" s="138" t="s">
        <v>103</v>
      </c>
      <c r="B50" s="139">
        <f>IF(B49=0, 0, IF(B49="Perinatal", 139.72, 129.95))</f>
        <v>0</v>
      </c>
      <c r="C50" s="164"/>
      <c r="D50" s="165" t="e">
        <f>(B50*#REF!)/((B$50*#REF!)+(B$51*#REF!)+(B$52*#REF!)+(B$53*60*24*#REF!/24*(#REF!+#REF!+#REF!)/7))*C$49</f>
        <v>#REF!</v>
      </c>
      <c r="E50" s="139" t="e">
        <f>D50/(#REF!*#REF!)</f>
        <v>#REF!</v>
      </c>
      <c r="F50" s="139"/>
      <c r="G50" s="138" t="e">
        <f>ROUND(E50*0.01*#REF!,2)</f>
        <v>#REF!</v>
      </c>
      <c r="H50" s="138" t="e">
        <f>ROUND(#REF!*0.01*'RES Analysis'!E50,2)</f>
        <v>#REF!</v>
      </c>
      <c r="I50" s="139" t="e">
        <f>E50*#REF!</f>
        <v>#REF!</v>
      </c>
    </row>
    <row r="51" spans="1:9" x14ac:dyDescent="0.25">
      <c r="A51" s="146" t="s">
        <v>124</v>
      </c>
      <c r="B51" s="145">
        <f>IF(B49=0, 0, 249.67)</f>
        <v>0</v>
      </c>
      <c r="C51" s="164"/>
      <c r="D51" s="165" t="e">
        <f>(B51*#REF!)/((B$50*#REF!)+(B$51*#REF!)+(B$52*#REF!)+(B$53*60*24*#REF!/24*(#REF!+#REF!+#REF!)/7))*C$49</f>
        <v>#REF!</v>
      </c>
      <c r="E51" s="168" t="e">
        <f>D51/(#REF!*#REF!)</f>
        <v>#REF!</v>
      </c>
      <c r="F51" s="139"/>
      <c r="G51" s="138"/>
      <c r="H51" s="138"/>
      <c r="I51" s="139"/>
    </row>
    <row r="52" spans="1:9" x14ac:dyDescent="0.25">
      <c r="A52" s="138" t="s">
        <v>104</v>
      </c>
      <c r="B52" s="139">
        <f>IF(B49=0, 0, IF(B49="Perinatal", 217.17, 170.69))</f>
        <v>0</v>
      </c>
      <c r="C52" s="164"/>
      <c r="D52" s="165" t="e">
        <f>(B52*#REF!)/((B$50*#REF!)+(B$51*#REF!)+(B$52*#REF!)+(B$53*60*24*#REF!/24*(#REF!+#REF!+#REF!)/7))*C$49</f>
        <v>#REF!</v>
      </c>
      <c r="E52" s="139" t="e">
        <f>D52/(#REF!*#REF!)</f>
        <v>#REF!</v>
      </c>
      <c r="F52" s="139"/>
      <c r="G52" s="138" t="e">
        <f>ROUND(#REF!*0.01*'RES Analysis'!E52,2)</f>
        <v>#REF!</v>
      </c>
      <c r="H52" s="138" t="e">
        <f>ROUND(#REF!*0.01*'RES Analysis'!E52,2)</f>
        <v>#REF!</v>
      </c>
      <c r="I52" s="139" t="e">
        <f>E52*#REF!</f>
        <v>#REF!</v>
      </c>
    </row>
    <row r="53" spans="1:9" x14ac:dyDescent="0.25">
      <c r="A53" s="138" t="s">
        <v>76</v>
      </c>
      <c r="B53" s="140">
        <v>2.1</v>
      </c>
      <c r="C53" s="164"/>
      <c r="D53" s="164" t="e">
        <f>C49-SUM(D50:D52)</f>
        <v>#REF!</v>
      </c>
      <c r="E53" s="139"/>
      <c r="F53" s="168" t="e">
        <f>D53/(#REF!*#REF!*60*SUM(#REF!)/7)</f>
        <v>#REF!</v>
      </c>
      <c r="G53" s="138"/>
      <c r="H53" s="138"/>
      <c r="I53" s="139" t="e">
        <f>F53*60*#REF!*(#REF!+#REF!)/7</f>
        <v>#REF!</v>
      </c>
    </row>
    <row r="58" spans="1:9" ht="9.75" customHeight="1" x14ac:dyDescent="0.2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Workbook Instructions</vt:lpstr>
      <vt:lpstr>ExB Budg1</vt:lpstr>
      <vt:lpstr>Expense Detail</vt:lpstr>
      <vt:lpstr>Personnel1</vt:lpstr>
      <vt:lpstr>RES Analysis</vt:lpstr>
      <vt:lpstr>ExB_Budg1__E5_G5</vt:lpstr>
      <vt:lpstr>'ExB Budg1'!Print_Area</vt:lpstr>
      <vt:lpstr>'Expense Detail'!Print_Area</vt:lpstr>
      <vt:lpstr>Personnel1!Print_Area</vt:lpstr>
      <vt:lpstr>'ExB Budg1'!Print_Titles</vt:lpstr>
      <vt:lpstr>'Expense Detail'!Print_Titles</vt:lpstr>
      <vt:lpstr>Personnel1!Print_Titles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Cummings</dc:creator>
  <cp:lastModifiedBy>Rachel Garcia</cp:lastModifiedBy>
  <cp:lastPrinted>2019-04-30T21:29:49Z</cp:lastPrinted>
  <dcterms:created xsi:type="dcterms:W3CDTF">2013-09-11T17:19:26Z</dcterms:created>
  <dcterms:modified xsi:type="dcterms:W3CDTF">2019-05-20T19:56:13Z</dcterms:modified>
</cp:coreProperties>
</file>