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8320" windowHeight="13740" tabRatio="880"/>
  </bookViews>
  <sheets>
    <sheet name="B-1 Funded Program Budget" sheetId="1" r:id="rId1"/>
    <sheet name="Prof &amp; Special Svcs Detail  SU" sheetId="2" r:id="rId2"/>
    <sheet name="Prof &amp; Special Svcs Detail US" sheetId="10" r:id="rId3"/>
    <sheet name="Prof &amp; Special Svcs Detail  C-M" sheetId="6" r:id="rId4"/>
    <sheet name="Misc Costs Detail SU" sheetId="3" r:id="rId5"/>
    <sheet name="Misc Costs Detail  US" sheetId="11" r:id="rId6"/>
    <sheet name="Misc Costs Detail  C-M" sheetId="12" r:id="rId7"/>
    <sheet name="Admin Costs Detail SU" sheetId="4" r:id="rId8"/>
    <sheet name="Admin Costs Detail  US" sheetId="13" r:id="rId9"/>
    <sheet name="Admin Costs Detail  C-M" sheetId="14" r:id="rId10"/>
    <sheet name="Review Tool" sheetId="5" state="hidden" r:id="rId11"/>
  </sheets>
  <definedNames>
    <definedName name="_xlnm.Print_Area" localSheetId="0">'B-1 Funded Program Budget'!$A$1:$P$103</definedName>
  </definedNames>
  <calcPr calcId="145621"/>
</workbook>
</file>

<file path=xl/calcChain.xml><?xml version="1.0" encoding="utf-8"?>
<calcChain xmlns="http://schemas.openxmlformats.org/spreadsheetml/2006/main">
  <c r="H75" i="1" l="1"/>
  <c r="F7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E47" i="14"/>
  <c r="J66" i="1" s="1"/>
  <c r="C4" i="14"/>
  <c r="C3" i="14"/>
  <c r="C2" i="14"/>
  <c r="E47" i="13"/>
  <c r="H66" i="1" s="1"/>
  <c r="C4" i="13"/>
  <c r="C3" i="13"/>
  <c r="C2" i="13"/>
  <c r="E47" i="12"/>
  <c r="J63" i="1" s="1"/>
  <c r="C4" i="12"/>
  <c r="C3" i="12"/>
  <c r="C2" i="12"/>
  <c r="E47" i="11"/>
  <c r="H63" i="1" s="1"/>
  <c r="C4" i="11"/>
  <c r="C3" i="11"/>
  <c r="C2" i="11"/>
  <c r="E47" i="10" l="1"/>
  <c r="H51" i="1" s="1"/>
  <c r="C4" i="10"/>
  <c r="C3" i="10"/>
  <c r="C2" i="10"/>
  <c r="E47" i="6"/>
  <c r="J51" i="1" s="1"/>
  <c r="C4" i="6"/>
  <c r="C3" i="6"/>
  <c r="C2" i="6"/>
  <c r="H65" i="1" l="1"/>
  <c r="H32" i="1"/>
  <c r="H33" i="1" s="1"/>
  <c r="G32" i="1"/>
  <c r="F32" i="1"/>
  <c r="F33" i="1" s="1"/>
  <c r="E32" i="1"/>
  <c r="F34" i="1" l="1"/>
  <c r="H34" i="1"/>
  <c r="H67" i="1"/>
  <c r="P99" i="1"/>
  <c r="H102" i="1" l="1"/>
  <c r="H103" i="1" s="1"/>
  <c r="H76" i="1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21" i="5"/>
  <c r="C12" i="5"/>
  <c r="C4" i="5"/>
  <c r="A4" i="5" l="1"/>
  <c r="B2" i="5"/>
  <c r="P39" i="1" l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4" i="1"/>
  <c r="P37" i="1"/>
  <c r="P38" i="1"/>
  <c r="C32" i="1" l="1"/>
  <c r="B32" i="1"/>
  <c r="C8" i="5" l="1"/>
  <c r="P94" i="1"/>
  <c r="P89" i="1"/>
  <c r="P84" i="1"/>
  <c r="P79" i="1"/>
  <c r="P88" i="1"/>
  <c r="E47" i="4"/>
  <c r="F66" i="1" s="1"/>
  <c r="E47" i="3"/>
  <c r="F63" i="1" s="1"/>
  <c r="E47" i="2"/>
  <c r="F51" i="1" s="1"/>
  <c r="F65" i="1" s="1"/>
  <c r="F67" i="1" s="1"/>
  <c r="F76" i="1" s="1"/>
  <c r="A998" i="1"/>
  <c r="A997" i="1"/>
  <c r="A996" i="1"/>
  <c r="A99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8" i="1"/>
  <c r="I8" i="1"/>
  <c r="L75" i="1"/>
  <c r="L32" i="1"/>
  <c r="L33" i="1" s="1"/>
  <c r="L66" i="1"/>
  <c r="L63" i="1"/>
  <c r="L51" i="1"/>
  <c r="J32" i="1"/>
  <c r="J33" i="1" s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8" i="1"/>
  <c r="P71" i="1"/>
  <c r="P72" i="1"/>
  <c r="P73" i="1"/>
  <c r="P74" i="1"/>
  <c r="P70" i="1"/>
  <c r="L34" i="1" l="1"/>
  <c r="L65" i="1"/>
  <c r="J34" i="1"/>
  <c r="A6" i="5" s="1"/>
  <c r="C6" i="5" s="1"/>
  <c r="N32" i="1"/>
  <c r="N33" i="1" s="1"/>
  <c r="M31" i="1"/>
  <c r="O31" i="1" s="1"/>
  <c r="M30" i="1"/>
  <c r="O30" i="1" s="1"/>
  <c r="M29" i="1"/>
  <c r="O29" i="1" s="1"/>
  <c r="M28" i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M10" i="1"/>
  <c r="M9" i="1"/>
  <c r="M8" i="1"/>
  <c r="J75" i="1"/>
  <c r="I32" i="1"/>
  <c r="C10" i="5" s="1"/>
  <c r="P33" i="1" l="1"/>
  <c r="N34" i="1"/>
  <c r="L67" i="1"/>
  <c r="M32" i="1"/>
  <c r="O11" i="1"/>
  <c r="O10" i="1"/>
  <c r="O9" i="1"/>
  <c r="O8" i="1"/>
  <c r="K32" i="1"/>
  <c r="L96" i="1" l="1"/>
  <c r="L101" i="1"/>
  <c r="L100" i="1" s="1"/>
  <c r="L102" i="1" s="1"/>
  <c r="L86" i="1"/>
  <c r="L91" i="1"/>
  <c r="P75" i="1"/>
  <c r="P32" i="1"/>
  <c r="P34" i="1" l="1"/>
  <c r="C3" i="3" l="1"/>
  <c r="C3" i="2"/>
  <c r="C2" i="3"/>
  <c r="C2" i="2"/>
  <c r="C3" i="4"/>
  <c r="C2" i="4"/>
  <c r="C4" i="4"/>
  <c r="C4" i="3"/>
  <c r="C4" i="2"/>
  <c r="B3" i="1"/>
  <c r="P66" i="1" l="1"/>
  <c r="P51" i="1"/>
  <c r="P63" i="1"/>
  <c r="O32" i="1"/>
  <c r="N65" i="1" l="1"/>
  <c r="N67" i="1" s="1"/>
  <c r="N76" i="1" s="1"/>
  <c r="P65" i="1"/>
  <c r="P67" i="1" s="1"/>
  <c r="P76" i="1" s="1"/>
  <c r="J65" i="1"/>
  <c r="J67" i="1" s="1"/>
  <c r="J91" i="1" l="1"/>
  <c r="J90" i="1" s="1"/>
  <c r="J92" i="1" s="1"/>
  <c r="J81" i="1"/>
  <c r="J80" i="1" s="1"/>
  <c r="J82" i="1" s="1"/>
  <c r="J96" i="1"/>
  <c r="J95" i="1" s="1"/>
  <c r="J97" i="1" s="1"/>
  <c r="J86" i="1"/>
  <c r="J85" i="1" s="1"/>
  <c r="J87" i="1" s="1"/>
  <c r="B15" i="5"/>
  <c r="B13" i="5"/>
  <c r="B11" i="5"/>
  <c r="L85" i="1"/>
  <c r="L87" i="1" s="1"/>
  <c r="L90" i="1"/>
  <c r="L92" i="1" s="1"/>
  <c r="L95" i="1"/>
  <c r="L97" i="1" s="1"/>
  <c r="L76" i="1"/>
  <c r="L81" i="1"/>
  <c r="L80" i="1" s="1"/>
  <c r="L82" i="1" s="1"/>
  <c r="J76" i="1"/>
  <c r="C14" i="5" s="1"/>
  <c r="J103" i="1" l="1"/>
  <c r="B6" i="5"/>
  <c r="P82" i="1"/>
  <c r="P87" i="1"/>
  <c r="L103" i="1"/>
  <c r="P103" i="1" l="1"/>
</calcChain>
</file>

<file path=xl/comments1.xml><?xml version="1.0" encoding="utf-8"?>
<comments xmlns="http://schemas.openxmlformats.org/spreadsheetml/2006/main">
  <authors>
    <author>Rickie Lopez</author>
    <author>Lani Pallotta</author>
  </authors>
  <commentList>
    <comment ref="J67" authorId="0">
      <text>
        <r>
          <rPr>
            <b/>
            <sz val="9"/>
            <color indexed="81"/>
            <rFont val="Tahoma"/>
            <family val="2"/>
          </rPr>
          <t>This Gross Cost CANNOT EXCEED $200,000</t>
        </r>
      </text>
    </comment>
    <comment ref="L76" authorId="1">
      <text>
        <r>
          <rPr>
            <b/>
            <sz val="9"/>
            <color indexed="81"/>
            <rFont val="Tahoma"/>
            <family val="2"/>
          </rPr>
          <t>Cannot exceed $251,283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Rickie Lopez</author>
  </authors>
  <commentList>
    <comment ref="A7" authorId="0">
      <text>
        <r>
          <rPr>
            <sz val="9"/>
            <color indexed="81"/>
            <rFont val="Tahoma"/>
            <family val="2"/>
          </rPr>
          <t xml:space="preserve">If yes, less: the program may have a hard time recruiting and/or retaining staff; more: the program may not recoup costs and be sustainable
WARNING: Specific cites may have minimum wage higher than state minimum.
</t>
        </r>
      </text>
    </comment>
    <comment ref="A9" authorId="0">
      <text>
        <r>
          <rPr>
            <sz val="9"/>
            <color indexed="81"/>
            <rFont val="Tahoma"/>
            <family val="2"/>
          </rPr>
          <t xml:space="preserve">Is the program Outreach but the budget includes significant office space costs?
</t>
        </r>
      </text>
    </comment>
    <comment ref="A11" authorId="0">
      <text>
        <r>
          <rPr>
            <sz val="9"/>
            <color indexed="81"/>
            <rFont val="Tahoma"/>
            <family val="2"/>
          </rPr>
          <t xml:space="preserve">Total Salaries and Benefits divided by Gross Costs (before revenue)
</t>
        </r>
      </text>
    </comment>
    <comment ref="C11" authorId="0">
      <text>
        <r>
          <rPr>
            <sz val="9"/>
            <color indexed="81"/>
            <rFont val="Tahoma"/>
            <family val="2"/>
          </rPr>
          <t>Review detail tabs for additional benefits costs and/or contracted employees</t>
        </r>
      </text>
    </comment>
    <comment ref="A13" authorId="0">
      <text>
        <r>
          <rPr>
            <sz val="9"/>
            <color indexed="81"/>
            <rFont val="Tahoma"/>
            <family val="2"/>
          </rPr>
          <t>Total Operating and Client Suppotive Expenses divided by Gross Costs (before revenue)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Between $30k and $65K</t>
        </r>
      </text>
    </comment>
  </commentList>
</comments>
</file>

<file path=xl/sharedStrings.xml><?xml version="1.0" encoding="utf-8"?>
<sst xmlns="http://schemas.openxmlformats.org/spreadsheetml/2006/main" count="393" uniqueCount="120">
  <si>
    <t xml:space="preserve">B-1 BUDGET WORKBOOK </t>
  </si>
  <si>
    <t>Date Prepared:</t>
  </si>
  <si>
    <t>Maximum Contract Amount:</t>
  </si>
  <si>
    <t>SALARIES AND WAGES</t>
  </si>
  <si>
    <t>Positions/Titles</t>
  </si>
  <si>
    <r>
      <t xml:space="preserve">Direct Service </t>
    </r>
    <r>
      <rPr>
        <b/>
        <i/>
        <sz val="10"/>
        <color rgb="FF0070C0"/>
        <rFont val="Arial"/>
        <family val="2"/>
      </rPr>
      <t>(choose x)</t>
    </r>
  </si>
  <si>
    <r>
      <t>Admin Staff</t>
    </r>
    <r>
      <rPr>
        <b/>
        <i/>
        <sz val="10"/>
        <color rgb="FF0070C0"/>
        <rFont val="Arial"/>
        <family val="2"/>
      </rPr>
      <t xml:space="preserve"> (choose x)</t>
    </r>
  </si>
  <si>
    <r>
      <t xml:space="preserve">Annualized Salary </t>
    </r>
    <r>
      <rPr>
        <b/>
        <i/>
        <sz val="10"/>
        <rFont val="Arial"/>
        <family val="2"/>
      </rPr>
      <t>(12 months)</t>
    </r>
  </si>
  <si>
    <t>FTE</t>
  </si>
  <si>
    <r>
      <t xml:space="preserve">Total Cost </t>
    </r>
    <r>
      <rPr>
        <b/>
        <i/>
        <sz val="10"/>
        <rFont val="Arial"/>
        <family val="2"/>
      </rPr>
      <t>(12 months)</t>
    </r>
  </si>
  <si>
    <t>Percentage Employee Benefits &amp; Taxes</t>
  </si>
  <si>
    <t>TOTAL PROPOSED PERSONNEL COSTS (INCLUDES BENEFITS/TAXES)</t>
  </si>
  <si>
    <t xml:space="preserve">OPERATING EXPENSES </t>
  </si>
  <si>
    <t>Food</t>
  </si>
  <si>
    <t>Office Expense</t>
  </si>
  <si>
    <t>Recreational Supplies</t>
  </si>
  <si>
    <t>Utilities</t>
  </si>
  <si>
    <t>Communications</t>
  </si>
  <si>
    <t>Membership Dues</t>
  </si>
  <si>
    <t>Transportation</t>
  </si>
  <si>
    <t>Travel</t>
  </si>
  <si>
    <t>Training</t>
  </si>
  <si>
    <t>*(Justification/Detail Worksheet Required)</t>
  </si>
  <si>
    <t>Professional &amp; Specialized Svcs*</t>
  </si>
  <si>
    <t>Insurance</t>
  </si>
  <si>
    <t>Taxes &amp; Licenses</t>
  </si>
  <si>
    <t>Miscellaneous*</t>
  </si>
  <si>
    <t>TOTAL OPERATING EXPENSES</t>
  </si>
  <si>
    <t>GROSS COST</t>
  </si>
  <si>
    <r>
      <rPr>
        <b/>
        <sz val="12"/>
        <rFont val="Arial"/>
        <family val="2"/>
      </rPr>
      <t xml:space="preserve">REVENUE </t>
    </r>
    <r>
      <rPr>
        <b/>
        <i/>
        <sz val="10"/>
        <color indexed="10"/>
        <rFont val="Arial"/>
        <family val="2"/>
      </rPr>
      <t>(specify type)</t>
    </r>
  </si>
  <si>
    <t>Amount</t>
  </si>
  <si>
    <t>TOTAL REVENUE</t>
  </si>
  <si>
    <t>NET COSTS</t>
  </si>
  <si>
    <t>Total Hours</t>
  </si>
  <si>
    <t>Cost Per Hour</t>
  </si>
  <si>
    <t>Cost per Minute</t>
  </si>
  <si>
    <t>Gross Cost</t>
  </si>
  <si>
    <t>Medication Support</t>
  </si>
  <si>
    <t>Total Gross Cost</t>
  </si>
  <si>
    <t>Provider Name</t>
  </si>
  <si>
    <t>Program Name</t>
  </si>
  <si>
    <t>Date Prepared</t>
  </si>
  <si>
    <t>*The total amount from this form will populate on the budget form for this line-item.</t>
  </si>
  <si>
    <t>Detail</t>
  </si>
  <si>
    <t>Comments</t>
  </si>
  <si>
    <t>$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</si>
  <si>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</si>
  <si>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</si>
  <si>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</si>
  <si>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</si>
  <si>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</si>
  <si>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</si>
  <si>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</si>
  <si>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</si>
  <si>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</si>
  <si>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Line Item Amount</t>
  </si>
  <si>
    <t>*List only Admin Costs not already included in Salaries &amp; Wages section. The total amount from this form will populate on the budget form for this line-item.</t>
  </si>
  <si>
    <t>X</t>
  </si>
  <si>
    <t>Organization:</t>
  </si>
  <si>
    <r>
      <t xml:space="preserve">Administrative Costs* </t>
    </r>
    <r>
      <rPr>
        <b/>
        <i/>
        <sz val="9"/>
        <color indexed="10"/>
        <rFont val="Arial"/>
        <family val="2"/>
      </rPr>
      <t>(Justification/Detail Worksheet Required)</t>
    </r>
    <r>
      <rPr>
        <b/>
        <sz val="10"/>
        <color indexed="10"/>
        <rFont val="Arial"/>
        <family val="2"/>
      </rPr>
      <t xml:space="preserve"> </t>
    </r>
  </si>
  <si>
    <t>Case Management/Brokerage</t>
  </si>
  <si>
    <t>Mental Health Services</t>
  </si>
  <si>
    <t>Crisis Intervention</t>
  </si>
  <si>
    <r>
      <t xml:space="preserve">Re-Entry
</t>
    </r>
    <r>
      <rPr>
        <b/>
        <sz val="10"/>
        <rFont val="Arial"/>
        <family val="2"/>
      </rPr>
      <t>(Provisional Rate)</t>
    </r>
  </si>
  <si>
    <r>
      <t xml:space="preserve">Licensing
</t>
    </r>
    <r>
      <rPr>
        <b/>
        <sz val="10"/>
        <rFont val="Arial"/>
        <family val="2"/>
      </rPr>
      <t>(Actual Cost)</t>
    </r>
  </si>
  <si>
    <t>Total Units/Gross Costs</t>
  </si>
  <si>
    <t xml:space="preserve">SERVICES HOURS   </t>
  </si>
  <si>
    <t>Program:</t>
  </si>
  <si>
    <t>(CCMR)</t>
  </si>
  <si>
    <t>Total Program Name</t>
  </si>
  <si>
    <t>Medical, Dental, Pharmaceutical Supplies</t>
  </si>
  <si>
    <t>Maintenance</t>
  </si>
  <si>
    <t xml:space="preserve">     Structure</t>
  </si>
  <si>
    <t xml:space="preserve">     Equipment</t>
  </si>
  <si>
    <t xml:space="preserve">     Vehicles</t>
  </si>
  <si>
    <t>Interest</t>
  </si>
  <si>
    <t>Rents &amp; Leases</t>
  </si>
  <si>
    <t>Depreciation</t>
  </si>
  <si>
    <t xml:space="preserve">Bidder Name: </t>
  </si>
  <si>
    <t>Number of Direct Service Staff:</t>
  </si>
  <si>
    <t>% of Costs for Direct Service Staff:</t>
  </si>
  <si>
    <t>LCSW</t>
  </si>
  <si>
    <t>MHRS</t>
  </si>
  <si>
    <t>Did the provider include supervision time?</t>
  </si>
  <si>
    <t>Variance to RFP Allocation</t>
  </si>
  <si>
    <t>Are the Salary Ranges Reasonable?:</t>
  </si>
  <si>
    <t>Are the Operating Costs Reasonable?</t>
  </si>
  <si>
    <t>Total Salaries % to Gross Costs:</t>
  </si>
  <si>
    <t>Total Operating Expenses % to Gross Costs:</t>
  </si>
  <si>
    <t>Total Administrative Expenses % to Gross Costs:</t>
  </si>
  <si>
    <t>Number of Admin Staff:</t>
  </si>
  <si>
    <t>% of Costs for Admin Staff:</t>
  </si>
  <si>
    <t>Total Staff:</t>
  </si>
  <si>
    <t>Total FTE:</t>
  </si>
  <si>
    <t>Benefits %:</t>
  </si>
  <si>
    <t>Are the salaries in red below?</t>
  </si>
  <si>
    <t>Do the Staff match the requirements of the RFP?:</t>
  </si>
  <si>
    <t>Are the Direct/Admin Staff correctly designated?:</t>
  </si>
  <si>
    <t>Comments/Tips:Tricks</t>
  </si>
  <si>
    <t>Current Creditworthyness? Specific Requirements:</t>
  </si>
  <si>
    <t>Do the Operating Expenses match the requirements of the RFP?:</t>
  </si>
  <si>
    <t>Are all detail tabs completed?</t>
  </si>
  <si>
    <t>Any inconsistent budget practices? Rent and Depreciation?:</t>
  </si>
  <si>
    <t>Total GrossCosts:</t>
  </si>
  <si>
    <t>Licensed Clinician</t>
  </si>
  <si>
    <t>Common Staff Positions and Salary Ranges</t>
  </si>
  <si>
    <t>Position</t>
  </si>
  <si>
    <t>Low</t>
  </si>
  <si>
    <t>High</t>
  </si>
  <si>
    <t xml:space="preserve">Justification/Detail: Professional &amp; Specialized Services Costs </t>
  </si>
  <si>
    <t xml:space="preserve">Justification/Detail: Miscellaneous Costs </t>
  </si>
  <si>
    <t>Justification/Detail: Administrative Costs</t>
  </si>
  <si>
    <t>Wellness Center - Berkeley/Albany</t>
  </si>
  <si>
    <t>Wellness Center - Oakland</t>
  </si>
  <si>
    <t>Start-Up Costs</t>
  </si>
  <si>
    <t>Wellness Center
Case Management &amp; Medication Support</t>
  </si>
  <si>
    <t>Wellness Center
Universal Services</t>
  </si>
  <si>
    <t>Residential/Day/Outreach</t>
  </si>
  <si>
    <t>CBO</t>
  </si>
  <si>
    <t xml:space="preserve">Total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</si>
</sst>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"/>
    <numFmt numFmtId="166" formatCode="_(&quot;$&quot;* #,##0_);_(&quot;$&quot;* \(#,##0\);_(&quot;$&quot;* &quot;-&quot;??_);_(@_)"/>
    <numFmt numFmtId="167" formatCode="General_)"/>
    <numFmt numFmtId="168" formatCode="_(* #,##0_);_(* \(#,##0\);_(* &quot;-&quot;??_);_(@_)"/>
    <numFmt numFmtId="169" formatCode="&quot;$&quot;#,##0\ ;\(&quot;$&quot;#,##0\)"/>
    <numFmt numFmtId="170" formatCode="0.0000"/>
    <numFmt numFmtId="171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0070C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2"/>
      <name val="Arial "/>
    </font>
    <font>
      <sz val="12"/>
      <name val="Arial "/>
    </font>
    <font>
      <b/>
      <sz val="10"/>
      <name val="Arial "/>
    </font>
    <font>
      <sz val="10"/>
      <name val="Arial "/>
    </font>
    <font>
      <u/>
      <sz val="10"/>
      <name val="Arial "/>
    </font>
    <font>
      <b/>
      <i/>
      <sz val="10"/>
      <color rgb="FFFF0000"/>
      <name val="Arial "/>
    </font>
    <font>
      <b/>
      <sz val="10"/>
      <color rgb="FF00B0F0"/>
      <name val="Arial"/>
      <family val="2"/>
    </font>
    <font>
      <sz val="8"/>
      <name val="Courier"/>
      <family val="3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8" fillId="0" borderId="0"/>
    <xf numFmtId="167" fontId="8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</cellStyleXfs>
  <cellXfs count="353">
    <xf numFmtId="0" fontId="0" fillId="0" borderId="0" xfId="0"/>
    <xf numFmtId="0" fontId="4" fillId="3" borderId="2" xfId="0" applyFont="1" applyFill="1" applyBorder="1" applyAlignment="1" applyProtection="1">
      <alignment horizontal="left"/>
    </xf>
    <xf numFmtId="167" fontId="11" fillId="3" borderId="18" xfId="4" applyFont="1" applyFill="1" applyBorder="1" applyAlignment="1" applyProtection="1">
      <alignment horizontal="left" vertical="top"/>
    </xf>
    <xf numFmtId="167" fontId="12" fillId="0" borderId="17" xfId="4" applyFont="1" applyFill="1" applyBorder="1" applyAlignment="1" applyProtection="1"/>
    <xf numFmtId="167" fontId="11" fillId="0" borderId="10" xfId="4" applyFont="1" applyFill="1" applyBorder="1" applyAlignment="1" applyProtection="1">
      <alignment vertical="top"/>
    </xf>
    <xf numFmtId="0" fontId="3" fillId="0" borderId="28" xfId="0" applyFont="1" applyBorder="1" applyAlignment="1" applyProtection="1"/>
    <xf numFmtId="0" fontId="0" fillId="0" borderId="0" xfId="0" applyProtection="1"/>
    <xf numFmtId="0" fontId="3" fillId="0" borderId="1" xfId="0" applyFont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0" fontId="3" fillId="4" borderId="1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/>
    <xf numFmtId="0" fontId="2" fillId="4" borderId="14" xfId="0" applyFont="1" applyFill="1" applyBorder="1" applyAlignment="1" applyProtection="1"/>
    <xf numFmtId="0" fontId="3" fillId="0" borderId="16" xfId="0" applyFont="1" applyBorder="1" applyAlignment="1" applyProtection="1">
      <alignment horizontal="center" vertical="center" wrapText="1"/>
    </xf>
    <xf numFmtId="165" fontId="3" fillId="0" borderId="17" xfId="0" applyNumberFormat="1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2" fontId="4" fillId="0" borderId="16" xfId="0" applyNumberFormat="1" applyFont="1" applyBorder="1" applyAlignment="1" applyProtection="1">
      <alignment vertical="center" wrapText="1"/>
    </xf>
    <xf numFmtId="0" fontId="3" fillId="4" borderId="23" xfId="0" applyFont="1" applyFill="1" applyBorder="1" applyProtection="1"/>
    <xf numFmtId="166" fontId="3" fillId="4" borderId="24" xfId="2" applyNumberFormat="1" applyFont="1" applyFill="1" applyBorder="1" applyProtection="1"/>
    <xf numFmtId="2" fontId="3" fillId="0" borderId="13" xfId="0" applyNumberFormat="1" applyFont="1" applyBorder="1" applyProtection="1"/>
    <xf numFmtId="166" fontId="3" fillId="0" borderId="25" xfId="2" applyNumberFormat="1" applyFont="1" applyBorder="1" applyAlignment="1" applyProtection="1"/>
    <xf numFmtId="0" fontId="3" fillId="0" borderId="26" xfId="0" applyFont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/>
    <xf numFmtId="0" fontId="3" fillId="6" borderId="0" xfId="0" applyFont="1" applyFill="1" applyBorder="1" applyAlignment="1" applyProtection="1"/>
    <xf numFmtId="166" fontId="3" fillId="0" borderId="13" xfId="0" applyNumberFormat="1" applyFont="1" applyFill="1" applyBorder="1" applyAlignment="1" applyProtection="1"/>
    <xf numFmtId="0" fontId="3" fillId="0" borderId="28" xfId="0" applyFont="1" applyBorder="1" applyAlignment="1" applyProtection="1">
      <alignment horizontal="left" vertical="top"/>
    </xf>
    <xf numFmtId="0" fontId="3" fillId="0" borderId="29" xfId="0" applyFont="1" applyBorder="1" applyAlignment="1" applyProtection="1">
      <alignment horizontal="center" vertical="top"/>
    </xf>
    <xf numFmtId="166" fontId="3" fillId="3" borderId="13" xfId="0" applyNumberFormat="1" applyFont="1" applyFill="1" applyBorder="1" applyAlignment="1" applyProtection="1">
      <alignment vertical="top"/>
    </xf>
    <xf numFmtId="0" fontId="3" fillId="4" borderId="30" xfId="0" applyFont="1" applyFill="1" applyBorder="1" applyAlignment="1" applyProtection="1">
      <alignment horizontal="center" vertical="top"/>
    </xf>
    <xf numFmtId="0" fontId="3" fillId="4" borderId="31" xfId="0" applyFont="1" applyFill="1" applyBorder="1" applyAlignment="1" applyProtection="1">
      <alignment horizontal="center" vertical="top"/>
    </xf>
    <xf numFmtId="166" fontId="3" fillId="4" borderId="32" xfId="0" applyNumberFormat="1" applyFont="1" applyFill="1" applyBorder="1" applyAlignment="1" applyProtection="1">
      <alignment vertical="top"/>
    </xf>
    <xf numFmtId="0" fontId="2" fillId="0" borderId="33" xfId="0" applyFont="1" applyFill="1" applyBorder="1" applyAlignment="1" applyProtection="1"/>
    <xf numFmtId="0" fontId="7" fillId="4" borderId="0" xfId="0" applyFont="1" applyFill="1" applyBorder="1" applyAlignment="1" applyProtection="1"/>
    <xf numFmtId="0" fontId="4" fillId="4" borderId="30" xfId="0" applyFont="1" applyFill="1" applyBorder="1" applyAlignment="1" applyProtection="1"/>
    <xf numFmtId="0" fontId="4" fillId="4" borderId="31" xfId="0" applyFont="1" applyFill="1" applyBorder="1" applyAlignment="1" applyProtection="1"/>
    <xf numFmtId="0" fontId="4" fillId="3" borderId="34" xfId="0" applyFont="1" applyFill="1" applyBorder="1" applyAlignment="1" applyProtection="1">
      <alignment horizontal="left"/>
    </xf>
    <xf numFmtId="0" fontId="4" fillId="4" borderId="10" xfId="0" applyFont="1" applyFill="1" applyBorder="1" applyAlignment="1" applyProtection="1">
      <alignment vertical="top"/>
    </xf>
    <xf numFmtId="0" fontId="4" fillId="4" borderId="0" xfId="0" applyFont="1" applyFill="1" applyBorder="1" applyAlignment="1" applyProtection="1">
      <alignment vertical="top"/>
    </xf>
    <xf numFmtId="167" fontId="9" fillId="4" borderId="10" xfId="4" applyFont="1" applyFill="1" applyBorder="1" applyAlignment="1" applyProtection="1">
      <alignment vertical="top"/>
    </xf>
    <xf numFmtId="167" fontId="9" fillId="4" borderId="0" xfId="4" applyFont="1" applyFill="1" applyBorder="1" applyAlignment="1" applyProtection="1">
      <alignment vertical="top"/>
    </xf>
    <xf numFmtId="166" fontId="3" fillId="0" borderId="36" xfId="2" applyNumberFormat="1" applyFont="1" applyFill="1" applyBorder="1" applyAlignment="1" applyProtection="1"/>
    <xf numFmtId="167" fontId="11" fillId="4" borderId="10" xfId="4" applyFont="1" applyFill="1" applyBorder="1" applyAlignment="1" applyProtection="1">
      <alignment vertical="top"/>
    </xf>
    <xf numFmtId="167" fontId="12" fillId="4" borderId="0" xfId="4" applyFont="1" applyFill="1" applyBorder="1" applyAlignment="1" applyProtection="1">
      <alignment vertical="top"/>
    </xf>
    <xf numFmtId="167" fontId="11" fillId="4" borderId="17" xfId="4" applyFont="1" applyFill="1" applyBorder="1" applyAlignment="1" applyProtection="1">
      <alignment vertical="top"/>
    </xf>
    <xf numFmtId="167" fontId="12" fillId="4" borderId="14" xfId="4" applyFont="1" applyFill="1" applyBorder="1" applyAlignment="1" applyProtection="1">
      <alignment vertical="top"/>
    </xf>
    <xf numFmtId="167" fontId="13" fillId="0" borderId="14" xfId="4" applyFont="1" applyFill="1" applyBorder="1" applyAlignment="1" applyProtection="1"/>
    <xf numFmtId="166" fontId="3" fillId="0" borderId="41" xfId="2" applyNumberFormat="1" applyFont="1" applyBorder="1" applyAlignment="1" applyProtection="1"/>
    <xf numFmtId="167" fontId="12" fillId="0" borderId="0" xfId="4" applyFont="1" applyFill="1" applyBorder="1" applyAlignment="1" applyProtection="1">
      <alignment vertical="top"/>
    </xf>
    <xf numFmtId="0" fontId="7" fillId="0" borderId="29" xfId="0" applyFont="1" applyBorder="1" applyAlignment="1" applyProtection="1"/>
    <xf numFmtId="166" fontId="3" fillId="0" borderId="43" xfId="0" applyNumberFormat="1" applyFont="1" applyBorder="1" applyAlignment="1" applyProtection="1"/>
    <xf numFmtId="0" fontId="0" fillId="4" borderId="28" xfId="0" applyFill="1" applyBorder="1" applyAlignment="1" applyProtection="1"/>
    <xf numFmtId="0" fontId="0" fillId="4" borderId="29" xfId="0" applyFill="1" applyBorder="1" applyAlignment="1" applyProtection="1"/>
    <xf numFmtId="0" fontId="0" fillId="4" borderId="25" xfId="0" applyFill="1" applyBorder="1" applyAlignment="1" applyProtection="1"/>
    <xf numFmtId="0" fontId="3" fillId="3" borderId="44" xfId="0" applyFont="1" applyFill="1" applyBorder="1" applyAlignment="1" applyProtection="1"/>
    <xf numFmtId="0" fontId="3" fillId="3" borderId="3" xfId="0" applyFont="1" applyFill="1" applyBorder="1" applyAlignment="1" applyProtection="1"/>
    <xf numFmtId="0" fontId="3" fillId="3" borderId="4" xfId="0" applyFont="1" applyFill="1" applyBorder="1" applyAlignment="1" applyProtection="1">
      <alignment horizontal="center"/>
    </xf>
    <xf numFmtId="0" fontId="19" fillId="3" borderId="29" xfId="0" applyFont="1" applyFill="1" applyBorder="1" applyAlignment="1" applyProtection="1">
      <alignment vertical="top"/>
    </xf>
    <xf numFmtId="0" fontId="7" fillId="3" borderId="29" xfId="0" applyFont="1" applyFill="1" applyBorder="1" applyAlignment="1" applyProtection="1">
      <alignment vertical="top"/>
    </xf>
    <xf numFmtId="0" fontId="3" fillId="3" borderId="13" xfId="0" applyFont="1" applyFill="1" applyBorder="1" applyAlignment="1" applyProtection="1">
      <alignment horizontal="center"/>
    </xf>
    <xf numFmtId="44" fontId="4" fillId="0" borderId="36" xfId="2" applyFont="1" applyFill="1" applyBorder="1" applyAlignment="1" applyProtection="1">
      <alignment horizontal="center"/>
    </xf>
    <xf numFmtId="166" fontId="3" fillId="0" borderId="40" xfId="2" applyNumberFormat="1" applyFont="1" applyFill="1" applyBorder="1" applyAlignment="1" applyProtection="1">
      <alignment vertical="top"/>
    </xf>
    <xf numFmtId="167" fontId="23" fillId="0" borderId="0" xfId="5" applyFont="1" applyAlignment="1" applyProtection="1">
      <alignment vertical="top"/>
    </xf>
    <xf numFmtId="167" fontId="22" fillId="0" borderId="0" xfId="5" applyFont="1" applyAlignment="1" applyProtection="1">
      <alignment vertical="top"/>
    </xf>
    <xf numFmtId="167" fontId="23" fillId="3" borderId="0" xfId="5" applyFont="1" applyFill="1" applyAlignment="1" applyProtection="1">
      <alignment horizontal="left" vertical="top"/>
    </xf>
    <xf numFmtId="167" fontId="23" fillId="3" borderId="0" xfId="5" applyFont="1" applyFill="1" applyAlignment="1" applyProtection="1">
      <alignment horizontal="right" vertical="top"/>
    </xf>
    <xf numFmtId="43" fontId="23" fillId="3" borderId="0" xfId="5" applyNumberFormat="1" applyFont="1" applyFill="1" applyAlignment="1" applyProtection="1">
      <alignment vertical="top"/>
    </xf>
    <xf numFmtId="167" fontId="23" fillId="3" borderId="0" xfId="5" applyFont="1" applyFill="1" applyAlignment="1" applyProtection="1">
      <alignment vertical="top"/>
    </xf>
    <xf numFmtId="167" fontId="23" fillId="0" borderId="51" xfId="5" applyFont="1" applyBorder="1" applyAlignment="1" applyProtection="1">
      <alignment vertical="top"/>
    </xf>
    <xf numFmtId="167" fontId="23" fillId="3" borderId="0" xfId="5" applyFont="1" applyFill="1" applyBorder="1" applyAlignment="1" applyProtection="1">
      <alignment vertical="top"/>
    </xf>
    <xf numFmtId="167" fontId="23" fillId="3" borderId="45" xfId="5" applyFont="1" applyFill="1" applyBorder="1" applyAlignment="1" applyProtection="1">
      <alignment vertical="top"/>
    </xf>
    <xf numFmtId="167" fontId="23" fillId="3" borderId="0" xfId="5" quotePrefix="1" applyFont="1" applyFill="1" applyAlignment="1" applyProtection="1">
      <alignment vertical="top"/>
    </xf>
    <xf numFmtId="167" fontId="22" fillId="0" borderId="0" xfId="5" applyFont="1" applyAlignment="1" applyProtection="1">
      <alignment horizontal="right" vertical="top"/>
    </xf>
    <xf numFmtId="0" fontId="26" fillId="0" borderId="0" xfId="0" applyFont="1" applyProtection="1"/>
    <xf numFmtId="43" fontId="23" fillId="3" borderId="0" xfId="5" applyNumberFormat="1" applyFont="1" applyFill="1" applyAlignment="1" applyProtection="1">
      <alignment horizontal="center" vertical="top"/>
    </xf>
    <xf numFmtId="167" fontId="8" fillId="0" borderId="0" xfId="5" applyAlignment="1" applyProtection="1">
      <alignment vertical="top"/>
    </xf>
    <xf numFmtId="0" fontId="0" fillId="0" borderId="0" xfId="0" applyAlignment="1" applyProtection="1">
      <alignment vertical="top"/>
    </xf>
    <xf numFmtId="0" fontId="28" fillId="0" borderId="0" xfId="0" applyFont="1" applyAlignment="1" applyProtection="1">
      <alignment horizontal="center"/>
    </xf>
    <xf numFmtId="0" fontId="7" fillId="4" borderId="50" xfId="0" applyFont="1" applyFill="1" applyBorder="1" applyAlignment="1" applyProtection="1"/>
    <xf numFmtId="0" fontId="4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167" fontId="9" fillId="3" borderId="6" xfId="4" applyFont="1" applyFill="1" applyBorder="1" applyAlignment="1" applyProtection="1">
      <alignment horizontal="left" vertical="top"/>
    </xf>
    <xf numFmtId="167" fontId="9" fillId="3" borderId="7" xfId="4" applyFont="1" applyFill="1" applyBorder="1" applyAlignment="1" applyProtection="1">
      <alignment horizontal="left" vertical="top"/>
    </xf>
    <xf numFmtId="167" fontId="11" fillId="3" borderId="6" xfId="4" applyFont="1" applyFill="1" applyBorder="1" applyAlignment="1" applyProtection="1">
      <alignment horizontal="left" vertical="top"/>
    </xf>
    <xf numFmtId="167" fontId="11" fillId="3" borderId="7" xfId="4" applyFont="1" applyFill="1" applyBorder="1" applyAlignment="1" applyProtection="1">
      <alignment horizontal="left" vertical="top"/>
    </xf>
    <xf numFmtId="0" fontId="18" fillId="4" borderId="10" xfId="0" applyFont="1" applyFill="1" applyBorder="1" applyAlignment="1" applyProtection="1"/>
    <xf numFmtId="0" fontId="18" fillId="4" borderId="0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wrapText="1"/>
    </xf>
    <xf numFmtId="166" fontId="3" fillId="0" borderId="13" xfId="0" applyNumberFormat="1" applyFont="1" applyBorder="1" applyAlignment="1" applyProtection="1"/>
    <xf numFmtId="9" fontId="3" fillId="4" borderId="49" xfId="3" applyFont="1" applyFill="1" applyBorder="1" applyAlignment="1" applyProtection="1"/>
    <xf numFmtId="0" fontId="18" fillId="4" borderId="14" xfId="0" applyFont="1" applyFill="1" applyBorder="1" applyAlignment="1" applyProtection="1"/>
    <xf numFmtId="0" fontId="18" fillId="4" borderId="17" xfId="0" applyFont="1" applyFill="1" applyBorder="1" applyAlignment="1" applyProtection="1"/>
    <xf numFmtId="0" fontId="18" fillId="4" borderId="32" xfId="0" applyFont="1" applyFill="1" applyBorder="1" applyAlignment="1" applyProtection="1"/>
    <xf numFmtId="0" fontId="18" fillId="4" borderId="50" xfId="0" applyFont="1" applyFill="1" applyBorder="1" applyAlignment="1" applyProtection="1"/>
    <xf numFmtId="166" fontId="3" fillId="0" borderId="42" xfId="2" applyNumberFormat="1" applyFont="1" applyFill="1" applyBorder="1" applyAlignment="1" applyProtection="1"/>
    <xf numFmtId="166" fontId="3" fillId="0" borderId="43" xfId="2" applyNumberFormat="1" applyFont="1" applyBorder="1" applyAlignment="1" applyProtection="1"/>
    <xf numFmtId="0" fontId="3" fillId="0" borderId="21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 vertical="center" wrapText="1"/>
    </xf>
    <xf numFmtId="0" fontId="4" fillId="5" borderId="44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35" xfId="0" applyFont="1" applyFill="1" applyBorder="1" applyAlignment="1" applyProtection="1">
      <alignment horizontal="center"/>
      <protection locked="0"/>
    </xf>
    <xf numFmtId="42" fontId="4" fillId="5" borderId="34" xfId="1" applyNumberFormat="1" applyFont="1" applyFill="1" applyBorder="1" applyProtection="1">
      <protection locked="0"/>
    </xf>
    <xf numFmtId="0" fontId="4" fillId="5" borderId="8" xfId="0" applyFont="1" applyFill="1" applyBorder="1" applyAlignment="1" applyProtection="1">
      <alignment wrapText="1"/>
      <protection locked="0"/>
    </xf>
    <xf numFmtId="42" fontId="0" fillId="5" borderId="51" xfId="1" applyNumberFormat="1" applyFont="1" applyFill="1" applyBorder="1" applyProtection="1">
      <protection locked="0"/>
    </xf>
    <xf numFmtId="42" fontId="0" fillId="5" borderId="52" xfId="1" applyNumberFormat="1" applyFont="1" applyFill="1" applyBorder="1" applyProtection="1"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4" fillId="5" borderId="55" xfId="0" applyFont="1" applyFill="1" applyBorder="1" applyAlignment="1" applyProtection="1">
      <alignment horizontal="center"/>
      <protection locked="0"/>
    </xf>
    <xf numFmtId="0" fontId="4" fillId="5" borderId="43" xfId="0" applyFont="1" applyFill="1" applyBorder="1" applyAlignment="1" applyProtection="1">
      <alignment horizontal="center"/>
      <protection locked="0"/>
    </xf>
    <xf numFmtId="42" fontId="0" fillId="5" borderId="9" xfId="1" applyNumberFormat="1" applyFont="1" applyFill="1" applyBorder="1" applyProtection="1">
      <protection locked="0"/>
    </xf>
    <xf numFmtId="166" fontId="3" fillId="5" borderId="19" xfId="2" applyNumberFormat="1" applyFont="1" applyFill="1" applyBorder="1" applyAlignment="1" applyProtection="1">
      <protection locked="0"/>
    </xf>
    <xf numFmtId="166" fontId="3" fillId="5" borderId="20" xfId="2" applyNumberFormat="1" applyFont="1" applyFill="1" applyBorder="1" applyAlignment="1" applyProtection="1">
      <protection locked="0"/>
    </xf>
    <xf numFmtId="166" fontId="3" fillId="5" borderId="15" xfId="2" applyNumberFormat="1" applyFont="1" applyFill="1" applyBorder="1" applyAlignment="1" applyProtection="1">
      <protection locked="0"/>
    </xf>
    <xf numFmtId="9" fontId="3" fillId="2" borderId="27" xfId="3" applyFont="1" applyFill="1" applyBorder="1" applyAlignment="1" applyProtection="1">
      <alignment horizontal="center"/>
      <protection locked="0"/>
    </xf>
    <xf numFmtId="166" fontId="3" fillId="2" borderId="35" xfId="2" applyNumberFormat="1" applyFont="1" applyFill="1" applyBorder="1" applyAlignment="1" applyProtection="1">
      <protection locked="0"/>
    </xf>
    <xf numFmtId="166" fontId="3" fillId="2" borderId="36" xfId="2" applyNumberFormat="1" applyFont="1" applyFill="1" applyBorder="1" applyAlignment="1" applyProtection="1">
      <protection locked="0"/>
    </xf>
    <xf numFmtId="166" fontId="3" fillId="2" borderId="40" xfId="2" applyNumberFormat="1" applyFont="1" applyFill="1" applyBorder="1" applyAlignment="1" applyProtection="1">
      <protection locked="0"/>
    </xf>
    <xf numFmtId="167" fontId="12" fillId="2" borderId="39" xfId="4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4" fillId="4" borderId="45" xfId="0" applyFont="1" applyFill="1" applyBorder="1" applyAlignment="1" applyProtection="1">
      <alignment horizontal="left"/>
    </xf>
    <xf numFmtId="0" fontId="4" fillId="4" borderId="46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37" xfId="0" applyFont="1" applyFill="1" applyBorder="1" applyAlignment="1" applyProtection="1">
      <alignment horizontal="left"/>
    </xf>
    <xf numFmtId="2" fontId="4" fillId="0" borderId="16" xfId="0" applyNumberFormat="1" applyFont="1" applyFill="1" applyBorder="1" applyAlignment="1" applyProtection="1">
      <alignment vertical="center" wrapText="1"/>
    </xf>
    <xf numFmtId="2" fontId="4" fillId="0" borderId="13" xfId="0" applyNumberFormat="1" applyFont="1" applyFill="1" applyBorder="1" applyAlignment="1" applyProtection="1"/>
    <xf numFmtId="2" fontId="4" fillId="0" borderId="22" xfId="0" applyNumberFormat="1" applyFont="1" applyFill="1" applyBorder="1" applyAlignment="1" applyProtection="1">
      <alignment vertical="center" wrapText="1"/>
    </xf>
    <xf numFmtId="2" fontId="4" fillId="0" borderId="13" xfId="0" applyNumberFormat="1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/>
    <xf numFmtId="0" fontId="4" fillId="4" borderId="45" xfId="0" applyFont="1" applyFill="1" applyBorder="1" applyAlignment="1" applyProtection="1"/>
    <xf numFmtId="0" fontId="4" fillId="4" borderId="46" xfId="0" applyFont="1" applyFill="1" applyBorder="1" applyAlignment="1" applyProtection="1"/>
    <xf numFmtId="0" fontId="4" fillId="4" borderId="24" xfId="0" applyFont="1" applyFill="1" applyBorder="1" applyAlignment="1" applyProtection="1"/>
    <xf numFmtId="0" fontId="4" fillId="4" borderId="0" xfId="0" applyFont="1" applyFill="1" applyBorder="1" applyAlignment="1" applyProtection="1"/>
    <xf numFmtId="0" fontId="4" fillId="4" borderId="37" xfId="0" applyFont="1" applyFill="1" applyBorder="1" applyAlignment="1" applyProtection="1"/>
    <xf numFmtId="0" fontId="17" fillId="4" borderId="24" xfId="0" applyFont="1" applyFill="1" applyBorder="1" applyAlignment="1" applyProtection="1"/>
    <xf numFmtId="0" fontId="17" fillId="4" borderId="0" xfId="0" applyFont="1" applyFill="1" applyBorder="1" applyAlignment="1" applyProtection="1"/>
    <xf numFmtId="0" fontId="17" fillId="4" borderId="47" xfId="0" applyFont="1" applyFill="1" applyBorder="1" applyAlignment="1" applyProtection="1"/>
    <xf numFmtId="0" fontId="17" fillId="4" borderId="14" xfId="0" applyFont="1" applyFill="1" applyBorder="1" applyAlignment="1" applyProtection="1"/>
    <xf numFmtId="0" fontId="4" fillId="4" borderId="14" xfId="0" applyFont="1" applyFill="1" applyBorder="1" applyAlignment="1" applyProtection="1"/>
    <xf numFmtId="0" fontId="4" fillId="4" borderId="48" xfId="0" applyFont="1" applyFill="1" applyBorder="1" applyAlignment="1" applyProtection="1"/>
    <xf numFmtId="9" fontId="3" fillId="4" borderId="31" xfId="3" applyFont="1" applyFill="1" applyBorder="1" applyAlignment="1" applyProtection="1"/>
    <xf numFmtId="0" fontId="3" fillId="4" borderId="31" xfId="0" applyFont="1" applyFill="1" applyBorder="1" applyAlignment="1" applyProtection="1">
      <alignment wrapText="1"/>
    </xf>
    <xf numFmtId="44" fontId="4" fillId="4" borderId="32" xfId="2" applyFont="1" applyFill="1" applyBorder="1" applyAlignment="1" applyProtection="1">
      <alignment horizontal="center"/>
    </xf>
    <xf numFmtId="166" fontId="3" fillId="4" borderId="32" xfId="2" applyNumberFormat="1" applyFont="1" applyFill="1" applyBorder="1" applyProtection="1"/>
    <xf numFmtId="0" fontId="3" fillId="4" borderId="0" xfId="0" applyFont="1" applyFill="1" applyBorder="1" applyAlignment="1" applyProtection="1">
      <alignment horizontal="center"/>
    </xf>
    <xf numFmtId="0" fontId="3" fillId="4" borderId="48" xfId="0" applyFont="1" applyFill="1" applyBorder="1" applyAlignment="1" applyProtection="1">
      <alignment horizontal="left"/>
    </xf>
    <xf numFmtId="44" fontId="4" fillId="4" borderId="0" xfId="2" applyFont="1" applyFill="1" applyBorder="1" applyAlignment="1" applyProtection="1">
      <alignment horizontal="center"/>
    </xf>
    <xf numFmtId="166" fontId="3" fillId="4" borderId="0" xfId="2" applyNumberFormat="1" applyFont="1" applyFill="1" applyBorder="1" applyAlignment="1" applyProtection="1">
      <alignment vertical="top"/>
    </xf>
    <xf numFmtId="166" fontId="3" fillId="4" borderId="14" xfId="2" applyNumberFormat="1" applyFont="1" applyFill="1" applyBorder="1" applyAlignment="1" applyProtection="1">
      <alignment vertical="top"/>
    </xf>
    <xf numFmtId="0" fontId="3" fillId="4" borderId="14" xfId="0" applyFont="1" applyFill="1" applyBorder="1" applyAlignment="1" applyProtection="1">
      <alignment horizontal="left"/>
    </xf>
    <xf numFmtId="168" fontId="3" fillId="2" borderId="58" xfId="1" applyNumberFormat="1" applyFont="1" applyFill="1" applyBorder="1" applyAlignment="1" applyProtection="1">
      <protection locked="0"/>
    </xf>
    <xf numFmtId="168" fontId="3" fillId="2" borderId="57" xfId="1" applyNumberFormat="1" applyFont="1" applyFill="1" applyBorder="1" applyAlignment="1" applyProtection="1">
      <protection locked="0"/>
    </xf>
    <xf numFmtId="0" fontId="0" fillId="4" borderId="45" xfId="0" applyFill="1" applyBorder="1" applyAlignment="1" applyProtection="1"/>
    <xf numFmtId="0" fontId="0" fillId="4" borderId="0" xfId="0" applyFill="1" applyBorder="1" applyAlignment="1" applyProtection="1"/>
    <xf numFmtId="0" fontId="0" fillId="4" borderId="14" xfId="0" applyFill="1" applyBorder="1" applyAlignment="1" applyProtection="1"/>
    <xf numFmtId="0" fontId="3" fillId="3" borderId="3" xfId="0" applyFont="1" applyFill="1" applyBorder="1" applyAlignment="1" applyProtection="1">
      <alignment horizontal="center"/>
    </xf>
    <xf numFmtId="0" fontId="30" fillId="3" borderId="17" xfId="0" applyFont="1" applyFill="1" applyBorder="1" applyAlignment="1" applyProtection="1">
      <alignment vertical="top"/>
    </xf>
    <xf numFmtId="0" fontId="4" fillId="4" borderId="59" xfId="0" applyFont="1" applyFill="1" applyBorder="1" applyAlignment="1" applyProtection="1">
      <alignment horizontal="left"/>
    </xf>
    <xf numFmtId="0" fontId="4" fillId="4" borderId="26" xfId="0" applyFont="1" applyFill="1" applyBorder="1" applyAlignment="1" applyProtection="1">
      <alignment horizontal="left" vertical="top"/>
    </xf>
    <xf numFmtId="167" fontId="9" fillId="4" borderId="26" xfId="4" applyFont="1" applyFill="1" applyBorder="1" applyAlignment="1" applyProtection="1">
      <alignment horizontal="left" vertical="top"/>
    </xf>
    <xf numFmtId="167" fontId="11" fillId="4" borderId="26" xfId="4" applyFont="1" applyFill="1" applyBorder="1" applyAlignment="1" applyProtection="1">
      <alignment horizontal="left" vertical="top"/>
    </xf>
    <xf numFmtId="0" fontId="17" fillId="3" borderId="29" xfId="0" applyFont="1" applyFill="1" applyBorder="1" applyAlignment="1" applyProtection="1">
      <alignment vertical="top"/>
    </xf>
    <xf numFmtId="0" fontId="0" fillId="0" borderId="0" xfId="0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170" fontId="0" fillId="0" borderId="0" xfId="0" applyNumberFormat="1" applyAlignment="1" applyProtection="1">
      <alignment horizontal="left"/>
    </xf>
    <xf numFmtId="3" fontId="22" fillId="0" borderId="53" xfId="5" applyNumberFormat="1" applyFont="1" applyBorder="1" applyAlignment="1" applyProtection="1">
      <alignment horizontal="center" vertical="center"/>
    </xf>
    <xf numFmtId="167" fontId="22" fillId="0" borderId="18" xfId="5" applyFont="1" applyBorder="1" applyAlignment="1" applyProtection="1">
      <alignment horizontal="center" vertical="center"/>
    </xf>
    <xf numFmtId="3" fontId="23" fillId="5" borderId="18" xfId="5" applyNumberFormat="1" applyFont="1" applyFill="1" applyBorder="1" applyAlignment="1" applyProtection="1">
      <alignment horizontal="center" vertical="center"/>
      <protection locked="0"/>
    </xf>
    <xf numFmtId="167" fontId="24" fillId="0" borderId="0" xfId="5" applyFont="1" applyAlignment="1" applyProtection="1">
      <alignment vertical="center"/>
    </xf>
    <xf numFmtId="0" fontId="22" fillId="0" borderId="51" xfId="5" applyNumberFormat="1" applyFont="1" applyBorder="1" applyAlignment="1" applyProtection="1">
      <alignment horizontal="left" vertical="center"/>
    </xf>
    <xf numFmtId="0" fontId="22" fillId="0" borderId="0" xfId="5" applyNumberFormat="1" applyFont="1" applyBorder="1" applyAlignment="1" applyProtection="1">
      <alignment horizontal="left" vertical="center"/>
    </xf>
    <xf numFmtId="167" fontId="23" fillId="0" borderId="0" xfId="5" applyFont="1" applyAlignment="1" applyProtection="1">
      <alignment vertical="center"/>
    </xf>
    <xf numFmtId="167" fontId="23" fillId="3" borderId="0" xfId="5" applyFont="1" applyFill="1" applyAlignment="1" applyProtection="1">
      <alignment vertical="center"/>
    </xf>
    <xf numFmtId="167" fontId="22" fillId="3" borderId="0" xfId="5" applyFont="1" applyFill="1" applyAlignment="1" applyProtection="1">
      <alignment vertical="center"/>
    </xf>
    <xf numFmtId="167" fontId="22" fillId="0" borderId="0" xfId="5" applyFont="1" applyAlignment="1" applyProtection="1">
      <alignment vertical="center"/>
    </xf>
    <xf numFmtId="14" fontId="23" fillId="0" borderId="6" xfId="5" applyNumberFormat="1" applyFont="1" applyBorder="1" applyAlignment="1" applyProtection="1">
      <alignment horizontal="left" vertical="center"/>
    </xf>
    <xf numFmtId="14" fontId="23" fillId="0" borderId="9" xfId="5" applyNumberFormat="1" applyFont="1" applyBorder="1" applyAlignment="1" applyProtection="1">
      <alignment vertical="center"/>
    </xf>
    <xf numFmtId="14" fontId="23" fillId="0" borderId="7" xfId="5" applyNumberFormat="1" applyFont="1" applyBorder="1" applyAlignment="1" applyProtection="1">
      <alignment vertical="center"/>
    </xf>
    <xf numFmtId="14" fontId="23" fillId="0" borderId="9" xfId="5" applyNumberFormat="1" applyFont="1" applyBorder="1" applyAlignment="1" applyProtection="1">
      <alignment horizontal="center" vertical="center"/>
    </xf>
    <xf numFmtId="167" fontId="23" fillId="3" borderId="0" xfId="5" applyFont="1" applyFill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166" fontId="3" fillId="0" borderId="19" xfId="2" applyNumberFormat="1" applyFont="1" applyFill="1" applyBorder="1" applyAlignment="1" applyProtection="1"/>
    <xf numFmtId="166" fontId="3" fillId="0" borderId="20" xfId="2" applyNumberFormat="1" applyFont="1" applyFill="1" applyBorder="1" applyAlignment="1" applyProtection="1"/>
    <xf numFmtId="166" fontId="3" fillId="0" borderId="15" xfId="2" applyNumberFormat="1" applyFont="1" applyFill="1" applyBorder="1" applyAlignment="1" applyProtection="1"/>
    <xf numFmtId="166" fontId="3" fillId="0" borderId="35" xfId="2" applyNumberFormat="1" applyFont="1" applyFill="1" applyBorder="1" applyAlignment="1" applyProtection="1"/>
    <xf numFmtId="167" fontId="12" fillId="4" borderId="60" xfId="4" applyFont="1" applyFill="1" applyBorder="1" applyAlignment="1" applyProtection="1">
      <alignment horizontal="center" vertical="top"/>
    </xf>
    <xf numFmtId="166" fontId="3" fillId="0" borderId="40" xfId="2" applyNumberFormat="1" applyFont="1" applyFill="1" applyBorder="1" applyAlignment="1" applyProtection="1"/>
    <xf numFmtId="168" fontId="4" fillId="4" borderId="45" xfId="1" applyNumberFormat="1" applyFont="1" applyFill="1" applyBorder="1" applyProtection="1"/>
    <xf numFmtId="168" fontId="4" fillId="4" borderId="0" xfId="1" applyNumberFormat="1" applyFont="1" applyFill="1" applyBorder="1" applyProtection="1"/>
    <xf numFmtId="167" fontId="12" fillId="2" borderId="38" xfId="4" applyFont="1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/>
    <xf numFmtId="0" fontId="0" fillId="0" borderId="3" xfId="0" applyBorder="1" applyAlignment="1" applyProtection="1"/>
    <xf numFmtId="0" fontId="31" fillId="0" borderId="4" xfId="0" applyFont="1" applyBorder="1" applyAlignment="1" applyProtection="1">
      <alignment horizontal="right"/>
    </xf>
    <xf numFmtId="0" fontId="3" fillId="0" borderId="36" xfId="0" applyFont="1" applyFill="1" applyBorder="1" applyAlignment="1" applyProtection="1">
      <alignment horizontal="right"/>
    </xf>
    <xf numFmtId="168" fontId="4" fillId="0" borderId="36" xfId="1" applyNumberFormat="1" applyFont="1" applyFill="1" applyBorder="1" applyProtection="1"/>
    <xf numFmtId="0" fontId="18" fillId="4" borderId="30" xfId="0" applyFont="1" applyFill="1" applyBorder="1" applyAlignment="1" applyProtection="1"/>
    <xf numFmtId="0" fontId="18" fillId="4" borderId="31" xfId="0" applyFont="1" applyFill="1" applyBorder="1" applyAlignment="1" applyProtection="1"/>
    <xf numFmtId="0" fontId="18" fillId="4" borderId="62" xfId="0" applyFont="1" applyFill="1" applyBorder="1" applyAlignment="1" applyProtection="1"/>
    <xf numFmtId="0" fontId="4" fillId="0" borderId="61" xfId="0" applyFont="1" applyFill="1" applyBorder="1" applyAlignment="1" applyProtection="1">
      <alignment horizontal="left"/>
    </xf>
    <xf numFmtId="0" fontId="4" fillId="4" borderId="48" xfId="0" applyFont="1" applyFill="1" applyBorder="1" applyAlignment="1" applyProtection="1">
      <alignment horizontal="left"/>
    </xf>
    <xf numFmtId="166" fontId="3" fillId="0" borderId="40" xfId="2" applyNumberFormat="1" applyFont="1" applyFill="1" applyBorder="1" applyProtection="1"/>
    <xf numFmtId="0" fontId="4" fillId="4" borderId="14" xfId="0" applyFont="1" applyFill="1" applyBorder="1" applyAlignment="1" applyProtection="1">
      <alignment horizontal="left"/>
    </xf>
    <xf numFmtId="166" fontId="3" fillId="4" borderId="14" xfId="2" applyNumberFormat="1" applyFont="1" applyFill="1" applyBorder="1" applyProtection="1"/>
    <xf numFmtId="0" fontId="3" fillId="0" borderId="19" xfId="0" applyFont="1" applyBorder="1" applyAlignment="1" applyProtection="1">
      <alignment horizontal="center"/>
    </xf>
    <xf numFmtId="0" fontId="3" fillId="4" borderId="31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3" fillId="4" borderId="49" xfId="0" applyFont="1" applyFill="1" applyBorder="1" applyAlignment="1" applyProtection="1">
      <alignment horizontal="center"/>
    </xf>
    <xf numFmtId="0" fontId="4" fillId="0" borderId="63" xfId="0" applyFont="1" applyFill="1" applyBorder="1" applyAlignment="1" applyProtection="1">
      <alignment horizontal="left"/>
    </xf>
    <xf numFmtId="166" fontId="3" fillId="0" borderId="64" xfId="2" applyNumberFormat="1" applyFont="1" applyFill="1" applyBorder="1" applyAlignment="1" applyProtection="1">
      <alignment vertical="top"/>
    </xf>
    <xf numFmtId="0" fontId="3" fillId="0" borderId="60" xfId="0" applyFont="1" applyBorder="1" applyAlignment="1" applyProtection="1">
      <alignment horizontal="left"/>
    </xf>
    <xf numFmtId="166" fontId="3" fillId="0" borderId="41" xfId="2" applyNumberFormat="1" applyFont="1" applyFill="1" applyBorder="1" applyAlignment="1" applyProtection="1">
      <alignment vertical="top"/>
    </xf>
    <xf numFmtId="166" fontId="3" fillId="0" borderId="41" xfId="2" applyNumberFormat="1" applyFont="1" applyFill="1" applyBorder="1" applyAlignment="1" applyProtection="1"/>
    <xf numFmtId="0" fontId="3" fillId="0" borderId="35" xfId="0" applyFont="1" applyBorder="1" applyAlignment="1" applyProtection="1">
      <alignment horizontal="center"/>
    </xf>
    <xf numFmtId="166" fontId="3" fillId="4" borderId="50" xfId="2" applyNumberFormat="1" applyFont="1" applyFill="1" applyBorder="1" applyProtection="1"/>
    <xf numFmtId="168" fontId="3" fillId="2" borderId="36" xfId="1" applyNumberFormat="1" applyFont="1" applyFill="1" applyBorder="1" applyProtection="1">
      <protection locked="0"/>
    </xf>
    <xf numFmtId="0" fontId="3" fillId="0" borderId="3" xfId="0" applyFont="1" applyBorder="1" applyAlignment="1" applyProtection="1">
      <alignment horizontal="center"/>
    </xf>
    <xf numFmtId="8" fontId="3" fillId="4" borderId="37" xfId="0" applyNumberFormat="1" applyFont="1" applyFill="1" applyBorder="1" applyAlignment="1" applyProtection="1">
      <alignment horizontal="center"/>
    </xf>
    <xf numFmtId="0" fontId="3" fillId="4" borderId="37" xfId="0" applyFont="1" applyFill="1" applyBorder="1" applyAlignment="1" applyProtection="1">
      <alignment horizontal="center"/>
    </xf>
    <xf numFmtId="0" fontId="3" fillId="4" borderId="48" xfId="0" applyFont="1" applyFill="1" applyBorder="1" applyAlignment="1" applyProtection="1">
      <alignment horizontal="center"/>
    </xf>
    <xf numFmtId="0" fontId="0" fillId="0" borderId="24" xfId="0" applyBorder="1" applyProtection="1"/>
    <xf numFmtId="0" fontId="0" fillId="0" borderId="6" xfId="0" applyBorder="1"/>
    <xf numFmtId="0" fontId="0" fillId="0" borderId="7" xfId="0" applyBorder="1"/>
    <xf numFmtId="0" fontId="0" fillId="0" borderId="27" xfId="0" applyBorder="1" applyAlignment="1">
      <alignment wrapText="1"/>
    </xf>
    <xf numFmtId="0" fontId="0" fillId="0" borderId="21" xfId="0" applyBorder="1"/>
    <xf numFmtId="9" fontId="0" fillId="0" borderId="21" xfId="3" applyFont="1" applyBorder="1"/>
    <xf numFmtId="0" fontId="0" fillId="0" borderId="27" xfId="0" applyBorder="1" applyAlignment="1">
      <alignment horizontal="center" vertical="center"/>
    </xf>
    <xf numFmtId="166" fontId="0" fillId="0" borderId="0" xfId="0" applyNumberFormat="1" applyProtection="1"/>
    <xf numFmtId="6" fontId="0" fillId="0" borderId="21" xfId="0" applyNumberFormat="1" applyBorder="1" applyAlignment="1">
      <alignment horizontal="center"/>
    </xf>
    <xf numFmtId="0" fontId="0" fillId="0" borderId="27" xfId="0" applyBorder="1" applyAlignment="1">
      <alignment vertical="center"/>
    </xf>
    <xf numFmtId="2" fontId="0" fillId="0" borderId="21" xfId="0" applyNumberFormat="1" applyBorder="1"/>
    <xf numFmtId="9" fontId="0" fillId="0" borderId="21" xfId="0" applyNumberFormat="1" applyBorder="1"/>
    <xf numFmtId="0" fontId="0" fillId="0" borderId="46" xfId="0" applyBorder="1" applyAlignment="1">
      <alignment vertical="center"/>
    </xf>
    <xf numFmtId="42" fontId="0" fillId="0" borderId="52" xfId="0" applyNumberFormat="1" applyBorder="1" applyAlignment="1"/>
    <xf numFmtId="0" fontId="3" fillId="0" borderId="64" xfId="0" applyFont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wrapText="1"/>
      <protection locked="0"/>
    </xf>
    <xf numFmtId="171" fontId="4" fillId="0" borderId="18" xfId="2" applyNumberFormat="1" applyFont="1" applyFill="1" applyBorder="1" applyProtection="1">
      <protection locked="0"/>
    </xf>
    <xf numFmtId="0" fontId="0" fillId="0" borderId="11" xfId="0" applyBorder="1"/>
    <xf numFmtId="0" fontId="0" fillId="0" borderId="52" xfId="0" applyBorder="1"/>
    <xf numFmtId="0" fontId="0" fillId="0" borderId="24" xfId="0" applyBorder="1" applyAlignment="1">
      <alignment horizontal="center"/>
    </xf>
    <xf numFmtId="0" fontId="0" fillId="2" borderId="46" xfId="0" applyFill="1" applyBorder="1"/>
    <xf numFmtId="0" fontId="0" fillId="2" borderId="52" xfId="0" applyFill="1" applyBorder="1"/>
    <xf numFmtId="0" fontId="0" fillId="2" borderId="45" xfId="0" applyFill="1" applyBorder="1"/>
    <xf numFmtId="0" fontId="0" fillId="2" borderId="51" xfId="0" applyFill="1" applyBorder="1"/>
    <xf numFmtId="0" fontId="0" fillId="0" borderId="51" xfId="0" applyBorder="1"/>
    <xf numFmtId="0" fontId="0" fillId="0" borderId="24" xfId="0" applyBorder="1"/>
    <xf numFmtId="0" fontId="0" fillId="0" borderId="0" xfId="0" applyBorder="1"/>
    <xf numFmtId="0" fontId="0" fillId="0" borderId="37" xfId="0" applyBorder="1"/>
    <xf numFmtId="0" fontId="0" fillId="2" borderId="45" xfId="0" applyFill="1" applyBorder="1" applyAlignment="1"/>
    <xf numFmtId="0" fontId="0" fillId="2" borderId="51" xfId="0" applyFill="1" applyBorder="1" applyAlignment="1"/>
    <xf numFmtId="0" fontId="0" fillId="0" borderId="27" xfId="0" applyBorder="1" applyAlignment="1">
      <alignment horizontal="left" vertical="center"/>
    </xf>
    <xf numFmtId="171" fontId="0" fillId="0" borderId="21" xfId="0" applyNumberFormat="1" applyBorder="1"/>
    <xf numFmtId="171" fontId="0" fillId="0" borderId="27" xfId="0" applyNumberFormat="1" applyBorder="1" applyAlignment="1">
      <alignment wrapText="1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4" xfId="0" applyFont="1" applyBorder="1" applyAlignment="1" applyProtection="1"/>
    <xf numFmtId="167" fontId="22" fillId="0" borderId="18" xfId="5" applyFont="1" applyBorder="1" applyAlignment="1" applyProtection="1">
      <alignment horizontal="center" vertical="center"/>
    </xf>
    <xf numFmtId="14" fontId="23" fillId="0" borderId="6" xfId="5" applyNumberFormat="1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167" fontId="10" fillId="0" borderId="10" xfId="4" applyFont="1" applyFill="1" applyBorder="1" applyAlignment="1" applyProtection="1">
      <alignment horizontal="right" vertical="top"/>
    </xf>
    <xf numFmtId="167" fontId="10" fillId="0" borderId="0" xfId="4" applyFont="1" applyFill="1" applyBorder="1" applyAlignment="1" applyProtection="1">
      <alignment horizontal="right" vertical="top"/>
    </xf>
    <xf numFmtId="167" fontId="10" fillId="0" borderId="37" xfId="4" applyFont="1" applyFill="1" applyBorder="1" applyAlignment="1" applyProtection="1">
      <alignment horizontal="right" vertical="top"/>
    </xf>
    <xf numFmtId="0" fontId="30" fillId="3" borderId="28" xfId="0" applyFont="1" applyFill="1" applyBorder="1" applyAlignment="1" applyProtection="1">
      <alignment horizontal="left"/>
    </xf>
    <xf numFmtId="0" fontId="30" fillId="3" borderId="29" xfId="0" applyFont="1" applyFill="1" applyBorder="1" applyAlignment="1" applyProtection="1">
      <alignment horizontal="left"/>
    </xf>
    <xf numFmtId="0" fontId="30" fillId="4" borderId="28" xfId="0" applyFont="1" applyFill="1" applyBorder="1" applyAlignment="1" applyProtection="1">
      <alignment horizontal="left"/>
    </xf>
    <xf numFmtId="0" fontId="30" fillId="4" borderId="29" xfId="0" applyFont="1" applyFill="1" applyBorder="1" applyAlignment="1" applyProtection="1">
      <alignment horizontal="left"/>
    </xf>
    <xf numFmtId="0" fontId="30" fillId="4" borderId="25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14" fontId="3" fillId="3" borderId="6" xfId="0" applyNumberFormat="1" applyFont="1" applyFill="1" applyBorder="1" applyAlignment="1" applyProtection="1">
      <alignment horizontal="center" vertical="top"/>
    </xf>
    <xf numFmtId="14" fontId="3" fillId="3" borderId="7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right"/>
    </xf>
    <xf numFmtId="6" fontId="2" fillId="4" borderId="38" xfId="0" applyNumberFormat="1" applyFont="1" applyFill="1" applyBorder="1" applyAlignment="1" applyProtection="1">
      <alignment horizontal="center" vertical="center" wrapText="1"/>
    </xf>
    <xf numFmtId="6" fontId="2" fillId="4" borderId="15" xfId="0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right"/>
    </xf>
    <xf numFmtId="164" fontId="3" fillId="0" borderId="9" xfId="1" applyNumberFormat="1" applyFont="1" applyFill="1" applyBorder="1" applyAlignment="1" applyProtection="1">
      <alignment horizontal="right"/>
    </xf>
    <xf numFmtId="14" fontId="0" fillId="4" borderId="6" xfId="0" applyNumberFormat="1" applyFill="1" applyBorder="1" applyAlignment="1" applyProtection="1">
      <alignment horizontal="center" vertical="top"/>
    </xf>
    <xf numFmtId="14" fontId="0" fillId="4" borderId="9" xfId="0" applyNumberFormat="1" applyFill="1" applyBorder="1" applyAlignment="1" applyProtection="1">
      <alignment horizontal="center" vertical="top"/>
    </xf>
    <xf numFmtId="6" fontId="2" fillId="4" borderId="54" xfId="0" applyNumberFormat="1" applyFont="1" applyFill="1" applyBorder="1" applyAlignment="1" applyProtection="1">
      <alignment horizontal="center" vertical="center" wrapText="1"/>
    </xf>
    <xf numFmtId="6" fontId="2" fillId="4" borderId="56" xfId="0" applyNumberFormat="1" applyFont="1" applyFill="1" applyBorder="1" applyAlignment="1" applyProtection="1">
      <alignment horizontal="center" vertical="center" wrapText="1"/>
    </xf>
    <xf numFmtId="6" fontId="2" fillId="4" borderId="15" xfId="0" applyNumberFormat="1" applyFont="1" applyFill="1" applyBorder="1" applyAlignment="1" applyProtection="1">
      <alignment horizontal="center" vertical="center" wrapText="1"/>
    </xf>
    <xf numFmtId="167" fontId="22" fillId="0" borderId="0" xfId="5" applyFont="1" applyAlignment="1" applyProtection="1">
      <alignment horizontal="center" vertical="top"/>
    </xf>
    <xf numFmtId="167" fontId="23" fillId="5" borderId="12" xfId="5" applyFont="1" applyFill="1" applyBorder="1" applyAlignment="1" applyProtection="1">
      <alignment horizontal="left" vertical="top" wrapText="1"/>
      <protection locked="0"/>
    </xf>
    <xf numFmtId="0" fontId="0" fillId="0" borderId="46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 wrapText="1"/>
      <protection locked="0"/>
    </xf>
    <xf numFmtId="167" fontId="20" fillId="0" borderId="0" xfId="5" applyFont="1" applyAlignment="1" applyProtection="1">
      <alignment horizontal="left" vertical="center"/>
    </xf>
    <xf numFmtId="167" fontId="21" fillId="0" borderId="0" xfId="5" applyFont="1" applyAlignment="1" applyProtection="1">
      <alignment horizontal="left" vertical="center"/>
    </xf>
    <xf numFmtId="167" fontId="22" fillId="0" borderId="6" xfId="5" applyFont="1" applyBorder="1" applyAlignment="1" applyProtection="1">
      <alignment horizontal="center" vertical="center"/>
    </xf>
    <xf numFmtId="167" fontId="22" fillId="0" borderId="7" xfId="5" applyFont="1" applyBorder="1" applyAlignment="1" applyProtection="1">
      <alignment horizontal="center" vertical="center"/>
    </xf>
    <xf numFmtId="167" fontId="23" fillId="0" borderId="6" xfId="5" applyFont="1" applyBorder="1" applyAlignment="1" applyProtection="1">
      <alignment horizontal="left" vertical="center"/>
    </xf>
    <xf numFmtId="167" fontId="23" fillId="0" borderId="9" xfId="5" applyFont="1" applyBorder="1" applyAlignment="1" applyProtection="1">
      <alignment horizontal="left" vertical="center"/>
    </xf>
    <xf numFmtId="167" fontId="23" fillId="0" borderId="7" xfId="5" applyFont="1" applyBorder="1" applyAlignment="1" applyProtection="1">
      <alignment horizontal="left" vertical="center"/>
    </xf>
    <xf numFmtId="0" fontId="23" fillId="0" borderId="18" xfId="5" applyNumberFormat="1" applyFont="1" applyBorder="1" applyAlignment="1" applyProtection="1">
      <alignment horizontal="left" vertical="center"/>
    </xf>
    <xf numFmtId="167" fontId="25" fillId="0" borderId="6" xfId="5" applyFont="1" applyBorder="1" applyAlignment="1" applyProtection="1">
      <alignment horizontal="left" vertical="center" wrapText="1"/>
    </xf>
    <xf numFmtId="167" fontId="25" fillId="0" borderId="9" xfId="5" applyFont="1" applyBorder="1" applyAlignment="1" applyProtection="1">
      <alignment horizontal="left" vertical="center" wrapText="1"/>
    </xf>
    <xf numFmtId="167" fontId="25" fillId="0" borderId="7" xfId="5" applyFont="1" applyBorder="1" applyAlignment="1" applyProtection="1">
      <alignment horizontal="left" vertical="center" wrapText="1"/>
    </xf>
    <xf numFmtId="167" fontId="22" fillId="0" borderId="18" xfId="5" applyFont="1" applyBorder="1" applyAlignment="1" applyProtection="1">
      <alignment horizontal="center" vertical="center"/>
    </xf>
    <xf numFmtId="167" fontId="23" fillId="5" borderId="46" xfId="5" applyFont="1" applyFill="1" applyBorder="1" applyAlignment="1" applyProtection="1">
      <alignment horizontal="left" vertical="top" wrapText="1"/>
      <protection locked="0"/>
    </xf>
    <xf numFmtId="167" fontId="23" fillId="5" borderId="24" xfId="5" applyFont="1" applyFill="1" applyBorder="1" applyAlignment="1" applyProtection="1">
      <alignment horizontal="left" vertical="top" wrapText="1"/>
      <protection locked="0"/>
    </xf>
    <xf numFmtId="167" fontId="23" fillId="5" borderId="37" xfId="5" applyFont="1" applyFill="1" applyBorder="1" applyAlignment="1" applyProtection="1">
      <alignment horizontal="left" vertical="top" wrapText="1"/>
      <protection locked="0"/>
    </xf>
    <xf numFmtId="167" fontId="23" fillId="5" borderId="11" xfId="5" applyFont="1" applyFill="1" applyBorder="1" applyAlignment="1" applyProtection="1">
      <alignment horizontal="left" vertical="top" wrapText="1"/>
      <protection locked="0"/>
    </xf>
    <xf numFmtId="167" fontId="23" fillId="5" borderId="52" xfId="5" applyFont="1" applyFill="1" applyBorder="1" applyAlignment="1" applyProtection="1">
      <alignment horizontal="left" vertical="top" wrapText="1"/>
      <protection locked="0"/>
    </xf>
    <xf numFmtId="14" fontId="23" fillId="0" borderId="6" xfId="5" applyNumberFormat="1" applyFont="1" applyBorder="1" applyAlignment="1" applyProtection="1">
      <alignment horizontal="left" vertical="center"/>
    </xf>
    <xf numFmtId="14" fontId="23" fillId="0" borderId="9" xfId="5" applyNumberFormat="1" applyFont="1" applyBorder="1" applyAlignment="1" applyProtection="1">
      <alignment horizontal="left" vertical="center"/>
    </xf>
    <xf numFmtId="14" fontId="23" fillId="0" borderId="7" xfId="5" applyNumberFormat="1" applyFont="1" applyBorder="1" applyAlignment="1" applyProtection="1">
      <alignment horizontal="left" vertical="center"/>
    </xf>
    <xf numFmtId="167" fontId="23" fillId="2" borderId="12" xfId="5" applyFont="1" applyFill="1" applyBorder="1" applyAlignment="1" applyProtection="1">
      <alignment horizontal="left" vertical="top" wrapText="1"/>
      <protection locked="0"/>
    </xf>
    <xf numFmtId="167" fontId="23" fillId="2" borderId="46" xfId="5" applyFont="1" applyFill="1" applyBorder="1" applyAlignment="1" applyProtection="1">
      <alignment horizontal="left" vertical="top" wrapText="1"/>
      <protection locked="0"/>
    </xf>
    <xf numFmtId="167" fontId="23" fillId="2" borderId="24" xfId="5" applyFont="1" applyFill="1" applyBorder="1" applyAlignment="1" applyProtection="1">
      <alignment horizontal="left" vertical="top" wrapText="1"/>
      <protection locked="0"/>
    </xf>
    <xf numFmtId="167" fontId="23" fillId="2" borderId="37" xfId="5" applyFont="1" applyFill="1" applyBorder="1" applyAlignment="1" applyProtection="1">
      <alignment horizontal="left" vertical="top" wrapText="1"/>
      <protection locked="0"/>
    </xf>
    <xf numFmtId="167" fontId="23" fillId="2" borderId="11" xfId="5" applyFont="1" applyFill="1" applyBorder="1" applyAlignment="1" applyProtection="1">
      <alignment horizontal="left" vertical="top" wrapText="1"/>
      <protection locked="0"/>
    </xf>
    <xf numFmtId="167" fontId="23" fillId="2" borderId="52" xfId="5" applyFont="1" applyFill="1" applyBorder="1" applyAlignment="1" applyProtection="1">
      <alignment horizontal="left" vertical="top" wrapText="1"/>
      <protection locked="0"/>
    </xf>
    <xf numFmtId="49" fontId="23" fillId="0" borderId="6" xfId="5" applyNumberFormat="1" applyFont="1" applyBorder="1" applyAlignment="1" applyProtection="1">
      <alignment horizontal="left" vertical="center"/>
    </xf>
    <xf numFmtId="49" fontId="23" fillId="0" borderId="9" xfId="5" applyNumberFormat="1" applyFont="1" applyBorder="1" applyAlignment="1" applyProtection="1">
      <alignment horizontal="left" vertical="center"/>
    </xf>
    <xf numFmtId="49" fontId="23" fillId="0" borderId="7" xfId="5" applyNumberFormat="1" applyFont="1" applyBorder="1" applyAlignment="1" applyProtection="1">
      <alignment horizontal="left" vertical="center"/>
    </xf>
    <xf numFmtId="0" fontId="23" fillId="0" borderId="6" xfId="5" applyNumberFormat="1" applyFont="1" applyBorder="1" applyAlignment="1" applyProtection="1">
      <alignment horizontal="left" vertical="center"/>
    </xf>
    <xf numFmtId="0" fontId="23" fillId="0" borderId="9" xfId="5" applyNumberFormat="1" applyFont="1" applyBorder="1" applyAlignment="1" applyProtection="1">
      <alignment horizontal="left" vertical="center"/>
    </xf>
    <xf numFmtId="0" fontId="23" fillId="0" borderId="7" xfId="5" applyNumberFormat="1" applyFont="1" applyBorder="1" applyAlignment="1" applyProtection="1">
      <alignment horizontal="left" vertical="center"/>
    </xf>
    <xf numFmtId="167" fontId="25" fillId="0" borderId="9" xfId="5" applyFont="1" applyBorder="1" applyAlignment="1" applyProtection="1">
      <alignment horizontal="center" vertical="center" wrapText="1"/>
    </xf>
    <xf numFmtId="167" fontId="25" fillId="0" borderId="7" xfId="5" applyFont="1" applyBorder="1" applyAlignment="1" applyProtection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46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9" fontId="0" fillId="0" borderId="46" xfId="3" applyFont="1" applyBorder="1" applyAlignment="1">
      <alignment horizontal="left" vertical="center"/>
    </xf>
    <xf numFmtId="9" fontId="0" fillId="0" borderId="52" xfId="3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64" fontId="3" fillId="0" borderId="7" xfId="1" applyNumberFormat="1" applyFont="1" applyFill="1" applyBorder="1" applyAlignment="1" applyProtection="1">
      <alignment horizontal="right"/>
    </xf>
    <xf numFmtId="166" fontId="3" fillId="0" borderId="13" xfId="2" applyNumberFormat="1" applyFont="1" applyFill="1" applyBorder="1" applyAlignment="1" applyProtection="1">
      <alignment vertical="top"/>
    </xf>
    <xf numFmtId="0" fontId="4" fillId="4" borderId="65" xfId="0" applyFont="1" applyFill="1" applyBorder="1" applyAlignment="1" applyProtection="1">
      <alignment horizontal="left"/>
    </xf>
    <xf numFmtId="0" fontId="4" fillId="4" borderId="10" xfId="0" applyFont="1" applyFill="1" applyBorder="1" applyAlignment="1" applyProtection="1">
      <alignment horizontal="left"/>
    </xf>
    <xf numFmtId="0" fontId="4" fillId="4" borderId="17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0" fontId="4" fillId="4" borderId="24" xfId="0" applyFont="1" applyFill="1" applyBorder="1" applyAlignment="1" applyProtection="1">
      <alignment horizontal="left"/>
    </xf>
    <xf numFmtId="0" fontId="4" fillId="4" borderId="47" xfId="0" applyFont="1" applyFill="1" applyBorder="1" applyAlignment="1" applyProtection="1">
      <alignment horizontal="left"/>
    </xf>
    <xf numFmtId="0" fontId="3" fillId="4" borderId="66" xfId="0" applyFont="1" applyFill="1" applyBorder="1" applyAlignment="1" applyProtection="1">
      <alignment horizontal="left"/>
    </xf>
    <xf numFmtId="0" fontId="3" fillId="4" borderId="29" xfId="0" applyFont="1" applyFill="1" applyBorder="1" applyAlignment="1" applyProtection="1">
      <alignment horizontal="left"/>
    </xf>
    <xf numFmtId="0" fontId="3" fillId="4" borderId="67" xfId="0" applyFont="1" applyFill="1" applyBorder="1" applyAlignment="1" applyProtection="1">
      <alignment horizontal="left"/>
    </xf>
    <xf numFmtId="0" fontId="30" fillId="3" borderId="29" xfId="0" applyFont="1" applyFill="1" applyBorder="1" applyAlignment="1" applyProtection="1"/>
    <xf numFmtId="0" fontId="30" fillId="3" borderId="25" xfId="0" applyFont="1" applyFill="1" applyBorder="1" applyAlignment="1" applyProtection="1"/>
  </cellXfs>
  <cellStyles count="13">
    <cellStyle name="Comma" xfId="1" builtinId="3"/>
    <cellStyle name="Comma 4" xfId="8"/>
    <cellStyle name="Comma0" xfId="9"/>
    <cellStyle name="Currency" xfId="2" builtinId="4"/>
    <cellStyle name="Currency0" xfId="10"/>
    <cellStyle name="Date" xfId="11"/>
    <cellStyle name="Fixed" xfId="12"/>
    <cellStyle name="Normal" xfId="0" builtinId="0"/>
    <cellStyle name="Normal 2" xfId="6"/>
    <cellStyle name="Normal_Sheet1" xfId="4"/>
    <cellStyle name="Normal_Sheet3" xfId="5"/>
    <cellStyle name="Percent" xfId="3" builtinId="5"/>
    <cellStyle name="Percent 2" xfId="7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auto="1"/>
      </font>
      <fill>
        <patternFill>
          <fgColor rgb="FFFF000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2</xdr:row>
          <xdr:rowOff>342900</xdr:rowOff>
        </xdr:from>
        <xdr:to>
          <xdr:col>1</xdr:col>
          <xdr:colOff>1543050</xdr:colOff>
          <xdr:row>4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2000250</xdr:colOff>
          <xdr:row>2</xdr:row>
          <xdr:rowOff>342900</xdr:rowOff>
        </xdr:from>
        <xdr:to>
          <xdr:col>1</xdr:col>
          <xdr:colOff>2857500</xdr:colOff>
          <xdr:row>4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6</xdr:row>
          <xdr:rowOff>400050</xdr:rowOff>
        </xdr:from>
        <xdr:to>
          <xdr:col>1</xdr:col>
          <xdr:colOff>2933700</xdr:colOff>
          <xdr:row>8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400050</xdr:rowOff>
        </xdr:from>
        <xdr:to>
          <xdr:col>1</xdr:col>
          <xdr:colOff>1323975</xdr:colOff>
          <xdr:row>8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3219450</xdr:colOff>
          <xdr:row>14</xdr:row>
          <xdr:rowOff>352425</xdr:rowOff>
        </xdr:from>
        <xdr:to>
          <xdr:col>2</xdr:col>
          <xdr:colOff>838200</xdr:colOff>
          <xdr:row>15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3228975</xdr:colOff>
          <xdr:row>15</xdr:row>
          <xdr:rowOff>142875</xdr:rowOff>
        </xdr:from>
        <xdr:to>
          <xdr:col>2</xdr:col>
          <xdr:colOff>847725</xdr:colOff>
          <xdr:row>16</xdr:row>
          <xdr:rowOff>66675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99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5" sqref="J15"/>
    </sheetView>
  </sheetViews>
  <sheetFormatPr defaultColWidth="9.140625" defaultRowHeight="15"/>
  <cols>
    <col min="1" max="1" width="33.85546875" style="6" customWidth="1"/>
    <col min="2" max="2" width="13.85546875" style="6" customWidth="1"/>
    <col min="3" max="3" width="17.28515625" style="6" bestFit="1" customWidth="1"/>
    <col min="4" max="4" width="23" style="6" customWidth="1"/>
    <col min="5" max="5" width="13.28515625" style="6" customWidth="1"/>
    <col min="6" max="6" width="18" style="6" customWidth="1"/>
    <col min="7" max="7" width="13.28515625" style="6" customWidth="1"/>
    <col min="8" max="8" width="18" style="6" customWidth="1"/>
    <col min="9" max="9" width="13.28515625" style="6" customWidth="1"/>
    <col min="10" max="10" width="18" style="6" customWidth="1"/>
    <col min="11" max="11" width="12.7109375" style="6" hidden="1" customWidth="1"/>
    <col min="12" max="12" width="18" style="6" hidden="1" customWidth="1"/>
    <col min="13" max="13" width="12.7109375" style="6" hidden="1" customWidth="1"/>
    <col min="14" max="14" width="18" style="6" hidden="1" customWidth="1"/>
    <col min="15" max="15" width="12.7109375" style="6" hidden="1" customWidth="1"/>
    <col min="16" max="16" width="19.140625" style="6" hidden="1" customWidth="1"/>
    <col min="17" max="20" width="9.140625" style="6"/>
    <col min="21" max="21" width="9.5703125" style="6" bestFit="1" customWidth="1"/>
    <col min="22" max="16384" width="9.140625" style="6"/>
  </cols>
  <sheetData>
    <row r="1" spans="1:17" ht="16.5" thickBot="1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7">
      <c r="A2" s="7" t="s">
        <v>58</v>
      </c>
      <c r="B2" s="271" t="s">
        <v>118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20"/>
    </row>
    <row r="3" spans="1:17">
      <c r="A3" s="8" t="s">
        <v>1</v>
      </c>
      <c r="B3" s="273">
        <f ca="1">NOW()</f>
        <v>42298.716431828703</v>
      </c>
      <c r="C3" s="274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20"/>
    </row>
    <row r="4" spans="1:17">
      <c r="A4" s="275" t="s">
        <v>67</v>
      </c>
      <c r="B4" s="276"/>
      <c r="C4" s="338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220"/>
    </row>
    <row r="5" spans="1:17" ht="26.25" thickBot="1">
      <c r="A5" s="9"/>
      <c r="B5" s="10"/>
      <c r="C5" s="11"/>
      <c r="D5" s="98" t="s">
        <v>2</v>
      </c>
      <c r="E5" s="279">
        <v>600000</v>
      </c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340"/>
      <c r="Q5" s="220"/>
    </row>
    <row r="6" spans="1:17" ht="48" customHeight="1" thickBot="1">
      <c r="A6" s="12" t="s">
        <v>3</v>
      </c>
      <c r="B6" s="13"/>
      <c r="C6" s="13"/>
      <c r="D6" s="13"/>
      <c r="E6" s="277" t="s">
        <v>114</v>
      </c>
      <c r="F6" s="278"/>
      <c r="G6" s="277" t="s">
        <v>116</v>
      </c>
      <c r="H6" s="278"/>
      <c r="I6" s="277" t="s">
        <v>115</v>
      </c>
      <c r="J6" s="278"/>
      <c r="K6" s="283" t="s">
        <v>63</v>
      </c>
      <c r="L6" s="278"/>
      <c r="M6" s="283" t="s">
        <v>64</v>
      </c>
      <c r="N6" s="278"/>
      <c r="O6" s="284" t="s">
        <v>69</v>
      </c>
      <c r="P6" s="285"/>
    </row>
    <row r="7" spans="1:17" ht="39" thickBot="1">
      <c r="A7" s="14" t="s">
        <v>4</v>
      </c>
      <c r="B7" s="14" t="s">
        <v>5</v>
      </c>
      <c r="C7" s="14" t="s">
        <v>6</v>
      </c>
      <c r="D7" s="14" t="s">
        <v>7</v>
      </c>
      <c r="E7" s="15" t="s">
        <v>8</v>
      </c>
      <c r="F7" s="16" t="s">
        <v>119</v>
      </c>
      <c r="G7" s="15" t="s">
        <v>8</v>
      </c>
      <c r="H7" s="16" t="s">
        <v>9</v>
      </c>
      <c r="I7" s="15" t="s">
        <v>8</v>
      </c>
      <c r="J7" s="16" t="s">
        <v>9</v>
      </c>
      <c r="K7" s="15" t="s">
        <v>8</v>
      </c>
      <c r="L7" s="16" t="s">
        <v>9</v>
      </c>
      <c r="M7" s="15" t="s">
        <v>8</v>
      </c>
      <c r="N7" s="16" t="s">
        <v>9</v>
      </c>
      <c r="O7" s="15" t="s">
        <v>8</v>
      </c>
      <c r="P7" s="16" t="s">
        <v>9</v>
      </c>
    </row>
    <row r="8" spans="1:17" ht="15.75" thickBot="1">
      <c r="A8" s="99"/>
      <c r="B8" s="100"/>
      <c r="C8" s="101"/>
      <c r="D8" s="102"/>
      <c r="E8" s="17" t="str">
        <f>IFERROR(F8/D8,"")</f>
        <v/>
      </c>
      <c r="F8" s="110"/>
      <c r="G8" s="17" t="str">
        <f>IFERROR(H8/D8,"")</f>
        <v/>
      </c>
      <c r="H8" s="110"/>
      <c r="I8" s="17" t="str">
        <f>IFERROR(J8/D8,"")</f>
        <v/>
      </c>
      <c r="J8" s="110"/>
      <c r="K8" s="17" t="str">
        <f>IFERROR(L8/D8,"")</f>
        <v/>
      </c>
      <c r="L8" s="110"/>
      <c r="M8" s="123" t="str">
        <f t="shared" ref="M8:M31" si="0">IFERROR(N8/D8,"")</f>
        <v/>
      </c>
      <c r="N8" s="181"/>
      <c r="O8" s="123" t="str">
        <f>IFERROR(M8+K8+I8,"")</f>
        <v/>
      </c>
      <c r="P8" s="181">
        <f>J8+L8+N8</f>
        <v>0</v>
      </c>
    </row>
    <row r="9" spans="1:17" ht="15.75" thickBot="1">
      <c r="A9" s="103"/>
      <c r="B9" s="100"/>
      <c r="C9" s="101"/>
      <c r="D9" s="104"/>
      <c r="E9" s="17" t="str">
        <f t="shared" ref="E9:E31" si="1">IFERROR(F9/D9,"")</f>
        <v/>
      </c>
      <c r="F9" s="111"/>
      <c r="G9" s="17" t="str">
        <f t="shared" ref="G9:G31" si="2">IFERROR(H9/D9,"")</f>
        <v/>
      </c>
      <c r="H9" s="111"/>
      <c r="I9" s="17" t="str">
        <f t="shared" ref="I9:I31" si="3">IFERROR(J9/D9,"")</f>
        <v/>
      </c>
      <c r="J9" s="111"/>
      <c r="K9" s="17" t="str">
        <f t="shared" ref="K9:K31" si="4">IFERROR(L9/D9,"")</f>
        <v/>
      </c>
      <c r="L9" s="111"/>
      <c r="M9" s="124" t="str">
        <f t="shared" si="0"/>
        <v/>
      </c>
      <c r="N9" s="182"/>
      <c r="O9" s="123" t="str">
        <f t="shared" ref="O9:O31" si="5">IFERROR(M9+K9+I9,"")</f>
        <v/>
      </c>
      <c r="P9" s="181">
        <f t="shared" ref="P9:P31" si="6">J9+L9+N9</f>
        <v>0</v>
      </c>
    </row>
    <row r="10" spans="1:17" ht="15.75" thickBot="1">
      <c r="A10" s="103"/>
      <c r="B10" s="100"/>
      <c r="C10" s="101"/>
      <c r="D10" s="104"/>
      <c r="E10" s="17" t="str">
        <f t="shared" si="1"/>
        <v/>
      </c>
      <c r="F10" s="111"/>
      <c r="G10" s="17" t="str">
        <f t="shared" si="2"/>
        <v/>
      </c>
      <c r="H10" s="111"/>
      <c r="I10" s="17" t="str">
        <f t="shared" si="3"/>
        <v/>
      </c>
      <c r="J10" s="111"/>
      <c r="K10" s="17" t="str">
        <f t="shared" si="4"/>
        <v/>
      </c>
      <c r="L10" s="111"/>
      <c r="M10" s="124" t="str">
        <f t="shared" si="0"/>
        <v/>
      </c>
      <c r="N10" s="182"/>
      <c r="O10" s="123" t="str">
        <f t="shared" si="5"/>
        <v/>
      </c>
      <c r="P10" s="181">
        <f t="shared" si="6"/>
        <v>0</v>
      </c>
    </row>
    <row r="11" spans="1:17" ht="15.75" thickBot="1">
      <c r="A11" s="103"/>
      <c r="B11" s="100"/>
      <c r="C11" s="101"/>
      <c r="D11" s="105"/>
      <c r="E11" s="17" t="str">
        <f t="shared" si="1"/>
        <v/>
      </c>
      <c r="F11" s="110"/>
      <c r="G11" s="17" t="str">
        <f t="shared" si="2"/>
        <v/>
      </c>
      <c r="H11" s="110"/>
      <c r="I11" s="17" t="str">
        <f t="shared" si="3"/>
        <v/>
      </c>
      <c r="J11" s="110"/>
      <c r="K11" s="17" t="str">
        <f t="shared" si="4"/>
        <v/>
      </c>
      <c r="L11" s="110"/>
      <c r="M11" s="123" t="str">
        <f t="shared" si="0"/>
        <v/>
      </c>
      <c r="N11" s="181"/>
      <c r="O11" s="123" t="str">
        <f t="shared" si="5"/>
        <v/>
      </c>
      <c r="P11" s="181">
        <f t="shared" si="6"/>
        <v>0</v>
      </c>
    </row>
    <row r="12" spans="1:17" ht="15.75" thickBot="1">
      <c r="A12" s="103"/>
      <c r="B12" s="100"/>
      <c r="C12" s="101"/>
      <c r="D12" s="105"/>
      <c r="E12" s="17" t="str">
        <f t="shared" si="1"/>
        <v/>
      </c>
      <c r="F12" s="110"/>
      <c r="G12" s="17" t="str">
        <f t="shared" si="2"/>
        <v/>
      </c>
      <c r="H12" s="110"/>
      <c r="I12" s="17" t="str">
        <f t="shared" si="3"/>
        <v/>
      </c>
      <c r="J12" s="110"/>
      <c r="K12" s="17" t="str">
        <f t="shared" si="4"/>
        <v/>
      </c>
      <c r="L12" s="110"/>
      <c r="M12" s="123" t="str">
        <f t="shared" si="0"/>
        <v/>
      </c>
      <c r="N12" s="181"/>
      <c r="O12" s="123" t="str">
        <f t="shared" si="5"/>
        <v/>
      </c>
      <c r="P12" s="181">
        <f t="shared" si="6"/>
        <v>0</v>
      </c>
    </row>
    <row r="13" spans="1:17" ht="15.75" thickBot="1">
      <c r="A13" s="106"/>
      <c r="B13" s="100"/>
      <c r="C13" s="101"/>
      <c r="D13" s="105"/>
      <c r="E13" s="17" t="str">
        <f t="shared" si="1"/>
        <v/>
      </c>
      <c r="F13" s="110"/>
      <c r="G13" s="17" t="str">
        <f t="shared" si="2"/>
        <v/>
      </c>
      <c r="H13" s="110"/>
      <c r="I13" s="17" t="str">
        <f t="shared" si="3"/>
        <v/>
      </c>
      <c r="J13" s="110"/>
      <c r="K13" s="17" t="str">
        <f t="shared" si="4"/>
        <v/>
      </c>
      <c r="L13" s="110"/>
      <c r="M13" s="123" t="str">
        <f t="shared" si="0"/>
        <v/>
      </c>
      <c r="N13" s="181"/>
      <c r="O13" s="123" t="str">
        <f t="shared" si="5"/>
        <v/>
      </c>
      <c r="P13" s="181">
        <f t="shared" si="6"/>
        <v>0</v>
      </c>
    </row>
    <row r="14" spans="1:17" ht="15.75" thickBot="1">
      <c r="A14" s="106"/>
      <c r="B14" s="100"/>
      <c r="C14" s="101"/>
      <c r="D14" s="105"/>
      <c r="E14" s="17" t="str">
        <f t="shared" si="1"/>
        <v/>
      </c>
      <c r="F14" s="110"/>
      <c r="G14" s="17" t="str">
        <f t="shared" si="2"/>
        <v/>
      </c>
      <c r="H14" s="110"/>
      <c r="I14" s="17" t="str">
        <f t="shared" si="3"/>
        <v/>
      </c>
      <c r="J14" s="110"/>
      <c r="K14" s="17" t="str">
        <f t="shared" si="4"/>
        <v/>
      </c>
      <c r="L14" s="110"/>
      <c r="M14" s="123" t="str">
        <f t="shared" si="0"/>
        <v/>
      </c>
      <c r="N14" s="181"/>
      <c r="O14" s="123" t="str">
        <f t="shared" si="5"/>
        <v/>
      </c>
      <c r="P14" s="181">
        <f t="shared" si="6"/>
        <v>0</v>
      </c>
    </row>
    <row r="15" spans="1:17" ht="15.75" thickBot="1">
      <c r="A15" s="106"/>
      <c r="B15" s="100"/>
      <c r="C15" s="101"/>
      <c r="D15" s="105"/>
      <c r="E15" s="17" t="str">
        <f t="shared" si="1"/>
        <v/>
      </c>
      <c r="F15" s="110"/>
      <c r="G15" s="17" t="str">
        <f t="shared" si="2"/>
        <v/>
      </c>
      <c r="H15" s="110"/>
      <c r="I15" s="17" t="str">
        <f t="shared" si="3"/>
        <v/>
      </c>
      <c r="J15" s="110"/>
      <c r="K15" s="17" t="str">
        <f t="shared" si="4"/>
        <v/>
      </c>
      <c r="L15" s="110"/>
      <c r="M15" s="123" t="str">
        <f t="shared" si="0"/>
        <v/>
      </c>
      <c r="N15" s="181"/>
      <c r="O15" s="123" t="str">
        <f t="shared" si="5"/>
        <v/>
      </c>
      <c r="P15" s="181">
        <f t="shared" si="6"/>
        <v>0</v>
      </c>
    </row>
    <row r="16" spans="1:17" ht="15.75" thickBot="1">
      <c r="A16" s="106"/>
      <c r="B16" s="100"/>
      <c r="C16" s="101"/>
      <c r="D16" s="105"/>
      <c r="E16" s="17" t="str">
        <f t="shared" si="1"/>
        <v/>
      </c>
      <c r="F16" s="110"/>
      <c r="G16" s="17" t="str">
        <f t="shared" si="2"/>
        <v/>
      </c>
      <c r="H16" s="110"/>
      <c r="I16" s="17" t="str">
        <f t="shared" si="3"/>
        <v/>
      </c>
      <c r="J16" s="110"/>
      <c r="K16" s="17" t="str">
        <f t="shared" si="4"/>
        <v/>
      </c>
      <c r="L16" s="110"/>
      <c r="M16" s="123" t="str">
        <f t="shared" si="0"/>
        <v/>
      </c>
      <c r="N16" s="181"/>
      <c r="O16" s="123" t="str">
        <f t="shared" si="5"/>
        <v/>
      </c>
      <c r="P16" s="181">
        <f t="shared" si="6"/>
        <v>0</v>
      </c>
    </row>
    <row r="17" spans="1:16" ht="15.75" thickBot="1">
      <c r="A17" s="106"/>
      <c r="B17" s="100"/>
      <c r="C17" s="101"/>
      <c r="D17" s="105"/>
      <c r="E17" s="17" t="str">
        <f t="shared" si="1"/>
        <v/>
      </c>
      <c r="F17" s="110"/>
      <c r="G17" s="17" t="str">
        <f t="shared" si="2"/>
        <v/>
      </c>
      <c r="H17" s="110"/>
      <c r="I17" s="17" t="str">
        <f t="shared" si="3"/>
        <v/>
      </c>
      <c r="J17" s="110"/>
      <c r="K17" s="17" t="str">
        <f t="shared" si="4"/>
        <v/>
      </c>
      <c r="L17" s="110"/>
      <c r="M17" s="123" t="str">
        <f t="shared" si="0"/>
        <v/>
      </c>
      <c r="N17" s="181"/>
      <c r="O17" s="123" t="str">
        <f t="shared" si="5"/>
        <v/>
      </c>
      <c r="P17" s="181">
        <f t="shared" si="6"/>
        <v>0</v>
      </c>
    </row>
    <row r="18" spans="1:16" ht="15.75" thickBot="1">
      <c r="A18" s="106"/>
      <c r="B18" s="100"/>
      <c r="C18" s="101"/>
      <c r="D18" s="105"/>
      <c r="E18" s="17" t="str">
        <f t="shared" si="1"/>
        <v/>
      </c>
      <c r="F18" s="110"/>
      <c r="G18" s="17" t="str">
        <f t="shared" si="2"/>
        <v/>
      </c>
      <c r="H18" s="110"/>
      <c r="I18" s="17" t="str">
        <f t="shared" si="3"/>
        <v/>
      </c>
      <c r="J18" s="110"/>
      <c r="K18" s="17" t="str">
        <f t="shared" si="4"/>
        <v/>
      </c>
      <c r="L18" s="110"/>
      <c r="M18" s="123" t="str">
        <f t="shared" si="0"/>
        <v/>
      </c>
      <c r="N18" s="181"/>
      <c r="O18" s="123" t="str">
        <f t="shared" si="5"/>
        <v/>
      </c>
      <c r="P18" s="181">
        <f t="shared" si="6"/>
        <v>0</v>
      </c>
    </row>
    <row r="19" spans="1:16" ht="15.75" thickBot="1">
      <c r="A19" s="106"/>
      <c r="B19" s="100"/>
      <c r="C19" s="101"/>
      <c r="D19" s="105"/>
      <c r="E19" s="17" t="str">
        <f t="shared" si="1"/>
        <v/>
      </c>
      <c r="F19" s="110"/>
      <c r="G19" s="17" t="str">
        <f t="shared" si="2"/>
        <v/>
      </c>
      <c r="H19" s="110"/>
      <c r="I19" s="17" t="str">
        <f t="shared" si="3"/>
        <v/>
      </c>
      <c r="J19" s="110"/>
      <c r="K19" s="17" t="str">
        <f t="shared" si="4"/>
        <v/>
      </c>
      <c r="L19" s="110"/>
      <c r="M19" s="123" t="str">
        <f t="shared" si="0"/>
        <v/>
      </c>
      <c r="N19" s="181"/>
      <c r="O19" s="123" t="str">
        <f t="shared" si="5"/>
        <v/>
      </c>
      <c r="P19" s="181">
        <f t="shared" si="6"/>
        <v>0</v>
      </c>
    </row>
    <row r="20" spans="1:16" ht="15.75" thickBot="1">
      <c r="A20" s="106"/>
      <c r="B20" s="100"/>
      <c r="C20" s="101"/>
      <c r="D20" s="105"/>
      <c r="E20" s="17" t="str">
        <f t="shared" si="1"/>
        <v/>
      </c>
      <c r="F20" s="110"/>
      <c r="G20" s="17" t="str">
        <f t="shared" si="2"/>
        <v/>
      </c>
      <c r="H20" s="110"/>
      <c r="I20" s="17" t="str">
        <f t="shared" si="3"/>
        <v/>
      </c>
      <c r="J20" s="110"/>
      <c r="K20" s="17" t="str">
        <f t="shared" si="4"/>
        <v/>
      </c>
      <c r="L20" s="110"/>
      <c r="M20" s="123" t="str">
        <f t="shared" si="0"/>
        <v/>
      </c>
      <c r="N20" s="181"/>
      <c r="O20" s="123" t="str">
        <f t="shared" si="5"/>
        <v/>
      </c>
      <c r="P20" s="181">
        <f t="shared" si="6"/>
        <v>0</v>
      </c>
    </row>
    <row r="21" spans="1:16" ht="15.75" thickBot="1">
      <c r="A21" s="106"/>
      <c r="B21" s="100"/>
      <c r="C21" s="101"/>
      <c r="D21" s="105"/>
      <c r="E21" s="17" t="str">
        <f t="shared" si="1"/>
        <v/>
      </c>
      <c r="F21" s="110"/>
      <c r="G21" s="17" t="str">
        <f t="shared" si="2"/>
        <v/>
      </c>
      <c r="H21" s="110"/>
      <c r="I21" s="17" t="str">
        <f t="shared" si="3"/>
        <v/>
      </c>
      <c r="J21" s="110"/>
      <c r="K21" s="17" t="str">
        <f t="shared" si="4"/>
        <v/>
      </c>
      <c r="L21" s="110"/>
      <c r="M21" s="123" t="str">
        <f t="shared" si="0"/>
        <v/>
      </c>
      <c r="N21" s="181"/>
      <c r="O21" s="123" t="str">
        <f t="shared" si="5"/>
        <v/>
      </c>
      <c r="P21" s="181">
        <f t="shared" si="6"/>
        <v>0</v>
      </c>
    </row>
    <row r="22" spans="1:16" ht="15.75" thickBot="1">
      <c r="A22" s="106"/>
      <c r="B22" s="100"/>
      <c r="C22" s="101"/>
      <c r="D22" s="105"/>
      <c r="E22" s="17" t="str">
        <f t="shared" si="1"/>
        <v/>
      </c>
      <c r="F22" s="110"/>
      <c r="G22" s="17" t="str">
        <f t="shared" si="2"/>
        <v/>
      </c>
      <c r="H22" s="110"/>
      <c r="I22" s="17" t="str">
        <f t="shared" si="3"/>
        <v/>
      </c>
      <c r="J22" s="110"/>
      <c r="K22" s="17" t="str">
        <f t="shared" si="4"/>
        <v/>
      </c>
      <c r="L22" s="110"/>
      <c r="M22" s="123" t="str">
        <f t="shared" si="0"/>
        <v/>
      </c>
      <c r="N22" s="181"/>
      <c r="O22" s="123" t="str">
        <f t="shared" si="5"/>
        <v/>
      </c>
      <c r="P22" s="181">
        <f t="shared" si="6"/>
        <v>0</v>
      </c>
    </row>
    <row r="23" spans="1:16" ht="15.75" thickBot="1">
      <c r="A23" s="190"/>
      <c r="B23" s="100"/>
      <c r="C23" s="101"/>
      <c r="D23" s="105"/>
      <c r="E23" s="17" t="str">
        <f t="shared" si="1"/>
        <v/>
      </c>
      <c r="F23" s="110"/>
      <c r="G23" s="17" t="str">
        <f t="shared" si="2"/>
        <v/>
      </c>
      <c r="H23" s="110"/>
      <c r="I23" s="17" t="str">
        <f t="shared" si="3"/>
        <v/>
      </c>
      <c r="J23" s="110"/>
      <c r="K23" s="17" t="str">
        <f t="shared" si="4"/>
        <v/>
      </c>
      <c r="L23" s="110"/>
      <c r="M23" s="123" t="str">
        <f t="shared" si="0"/>
        <v/>
      </c>
      <c r="N23" s="181"/>
      <c r="O23" s="123" t="str">
        <f t="shared" si="5"/>
        <v/>
      </c>
      <c r="P23" s="181">
        <f t="shared" si="6"/>
        <v>0</v>
      </c>
    </row>
    <row r="24" spans="1:16" ht="15.75" thickBot="1">
      <c r="A24" s="106"/>
      <c r="B24" s="100"/>
      <c r="C24" s="101"/>
      <c r="D24" s="105"/>
      <c r="E24" s="17" t="str">
        <f t="shared" si="1"/>
        <v/>
      </c>
      <c r="F24" s="110"/>
      <c r="G24" s="17" t="str">
        <f t="shared" si="2"/>
        <v/>
      </c>
      <c r="H24" s="110"/>
      <c r="I24" s="17" t="str">
        <f t="shared" si="3"/>
        <v/>
      </c>
      <c r="J24" s="110"/>
      <c r="K24" s="17" t="str">
        <f t="shared" si="4"/>
        <v/>
      </c>
      <c r="L24" s="110"/>
      <c r="M24" s="123" t="str">
        <f t="shared" si="0"/>
        <v/>
      </c>
      <c r="N24" s="181"/>
      <c r="O24" s="123" t="str">
        <f t="shared" si="5"/>
        <v/>
      </c>
      <c r="P24" s="181">
        <f t="shared" si="6"/>
        <v>0</v>
      </c>
    </row>
    <row r="25" spans="1:16" ht="15.75" thickBot="1">
      <c r="A25" s="106"/>
      <c r="B25" s="100"/>
      <c r="C25" s="101"/>
      <c r="D25" s="105"/>
      <c r="E25" s="17" t="str">
        <f t="shared" si="1"/>
        <v/>
      </c>
      <c r="F25" s="110"/>
      <c r="G25" s="17" t="str">
        <f t="shared" si="2"/>
        <v/>
      </c>
      <c r="H25" s="110"/>
      <c r="I25" s="17" t="str">
        <f t="shared" si="3"/>
        <v/>
      </c>
      <c r="J25" s="110"/>
      <c r="K25" s="17" t="str">
        <f t="shared" si="4"/>
        <v/>
      </c>
      <c r="L25" s="110"/>
      <c r="M25" s="123" t="str">
        <f t="shared" si="0"/>
        <v/>
      </c>
      <c r="N25" s="181"/>
      <c r="O25" s="123" t="str">
        <f t="shared" si="5"/>
        <v/>
      </c>
      <c r="P25" s="181">
        <f t="shared" si="6"/>
        <v>0</v>
      </c>
    </row>
    <row r="26" spans="1:16" ht="15.75" thickBot="1">
      <c r="A26" s="106"/>
      <c r="B26" s="100"/>
      <c r="C26" s="101"/>
      <c r="D26" s="105"/>
      <c r="E26" s="17" t="str">
        <f t="shared" si="1"/>
        <v/>
      </c>
      <c r="F26" s="110"/>
      <c r="G26" s="17" t="str">
        <f t="shared" si="2"/>
        <v/>
      </c>
      <c r="H26" s="110"/>
      <c r="I26" s="17" t="str">
        <f t="shared" si="3"/>
        <v/>
      </c>
      <c r="J26" s="110"/>
      <c r="K26" s="17" t="str">
        <f t="shared" si="4"/>
        <v/>
      </c>
      <c r="L26" s="110"/>
      <c r="M26" s="123" t="str">
        <f t="shared" si="0"/>
        <v/>
      </c>
      <c r="N26" s="181"/>
      <c r="O26" s="123" t="str">
        <f t="shared" si="5"/>
        <v/>
      </c>
      <c r="P26" s="181">
        <f t="shared" si="6"/>
        <v>0</v>
      </c>
    </row>
    <row r="27" spans="1:16" ht="15.75" thickBot="1">
      <c r="A27" s="106"/>
      <c r="B27" s="100"/>
      <c r="C27" s="101"/>
      <c r="D27" s="105"/>
      <c r="E27" s="17" t="str">
        <f t="shared" si="1"/>
        <v/>
      </c>
      <c r="F27" s="110"/>
      <c r="G27" s="17" t="str">
        <f t="shared" si="2"/>
        <v/>
      </c>
      <c r="H27" s="110"/>
      <c r="I27" s="17" t="str">
        <f t="shared" si="3"/>
        <v/>
      </c>
      <c r="J27" s="110"/>
      <c r="K27" s="17" t="str">
        <f t="shared" si="4"/>
        <v/>
      </c>
      <c r="L27" s="110"/>
      <c r="M27" s="123" t="str">
        <f t="shared" si="0"/>
        <v/>
      </c>
      <c r="N27" s="181"/>
      <c r="O27" s="123" t="str">
        <f t="shared" si="5"/>
        <v/>
      </c>
      <c r="P27" s="181">
        <f t="shared" si="6"/>
        <v>0</v>
      </c>
    </row>
    <row r="28" spans="1:16" ht="15.75" thickBot="1">
      <c r="A28" s="106"/>
      <c r="B28" s="100"/>
      <c r="C28" s="101"/>
      <c r="D28" s="105"/>
      <c r="E28" s="17" t="str">
        <f t="shared" si="1"/>
        <v/>
      </c>
      <c r="F28" s="110"/>
      <c r="G28" s="17" t="str">
        <f t="shared" si="2"/>
        <v/>
      </c>
      <c r="H28" s="110"/>
      <c r="I28" s="17" t="str">
        <f t="shared" si="3"/>
        <v/>
      </c>
      <c r="J28" s="110"/>
      <c r="K28" s="17" t="str">
        <f t="shared" si="4"/>
        <v/>
      </c>
      <c r="L28" s="110"/>
      <c r="M28" s="123" t="str">
        <f t="shared" si="0"/>
        <v/>
      </c>
      <c r="N28" s="181"/>
      <c r="O28" s="123" t="str">
        <f t="shared" si="5"/>
        <v/>
      </c>
      <c r="P28" s="181">
        <f t="shared" si="6"/>
        <v>0</v>
      </c>
    </row>
    <row r="29" spans="1:16" ht="15.75" thickBot="1">
      <c r="A29" s="103"/>
      <c r="B29" s="100"/>
      <c r="C29" s="101"/>
      <c r="D29" s="105"/>
      <c r="E29" s="17" t="str">
        <f t="shared" si="1"/>
        <v/>
      </c>
      <c r="F29" s="110"/>
      <c r="G29" s="17" t="str">
        <f t="shared" si="2"/>
        <v/>
      </c>
      <c r="H29" s="110"/>
      <c r="I29" s="17" t="str">
        <f t="shared" si="3"/>
        <v/>
      </c>
      <c r="J29" s="110"/>
      <c r="K29" s="17" t="str">
        <f t="shared" si="4"/>
        <v/>
      </c>
      <c r="L29" s="110"/>
      <c r="M29" s="123" t="str">
        <f t="shared" si="0"/>
        <v/>
      </c>
      <c r="N29" s="181"/>
      <c r="O29" s="123" t="str">
        <f t="shared" si="5"/>
        <v/>
      </c>
      <c r="P29" s="181">
        <f t="shared" si="6"/>
        <v>0</v>
      </c>
    </row>
    <row r="30" spans="1:16" ht="15.75" thickBot="1">
      <c r="A30" s="103"/>
      <c r="B30" s="100"/>
      <c r="C30" s="101"/>
      <c r="D30" s="105"/>
      <c r="E30" s="17" t="str">
        <f t="shared" si="1"/>
        <v/>
      </c>
      <c r="F30" s="110"/>
      <c r="G30" s="17" t="str">
        <f t="shared" si="2"/>
        <v/>
      </c>
      <c r="H30" s="110"/>
      <c r="I30" s="17" t="str">
        <f t="shared" si="3"/>
        <v/>
      </c>
      <c r="J30" s="110"/>
      <c r="K30" s="17" t="str">
        <f t="shared" si="4"/>
        <v/>
      </c>
      <c r="L30" s="110"/>
      <c r="M30" s="125" t="str">
        <f t="shared" si="0"/>
        <v/>
      </c>
      <c r="N30" s="181"/>
      <c r="O30" s="123" t="str">
        <f t="shared" si="5"/>
        <v/>
      </c>
      <c r="P30" s="181">
        <f t="shared" si="6"/>
        <v>0</v>
      </c>
    </row>
    <row r="31" spans="1:16" ht="15.75" thickBot="1">
      <c r="A31" s="103"/>
      <c r="B31" s="107"/>
      <c r="C31" s="108"/>
      <c r="D31" s="109"/>
      <c r="E31" s="17" t="str">
        <f t="shared" si="1"/>
        <v/>
      </c>
      <c r="F31" s="112"/>
      <c r="G31" s="17" t="str">
        <f t="shared" si="2"/>
        <v/>
      </c>
      <c r="H31" s="112"/>
      <c r="I31" s="17" t="str">
        <f t="shared" si="3"/>
        <v/>
      </c>
      <c r="J31" s="112"/>
      <c r="K31" s="17" t="str">
        <f t="shared" si="4"/>
        <v/>
      </c>
      <c r="L31" s="112"/>
      <c r="M31" s="126" t="str">
        <f t="shared" si="0"/>
        <v/>
      </c>
      <c r="N31" s="183"/>
      <c r="O31" s="123" t="str">
        <f t="shared" si="5"/>
        <v/>
      </c>
      <c r="P31" s="181">
        <f t="shared" si="6"/>
        <v>0</v>
      </c>
    </row>
    <row r="32" spans="1:16" ht="15.75" thickBot="1">
      <c r="A32" s="18"/>
      <c r="B32" s="97">
        <f>COUNTA(B8:B31)</f>
        <v>0</v>
      </c>
      <c r="C32" s="97">
        <f>COUNTA(C8:C31)</f>
        <v>0</v>
      </c>
      <c r="D32" s="19"/>
      <c r="E32" s="20">
        <f t="shared" ref="E32" si="7">SUM(E8:E31)</f>
        <v>0</v>
      </c>
      <c r="F32" s="21">
        <f>SUM(F8:F31)</f>
        <v>0</v>
      </c>
      <c r="G32" s="20">
        <f t="shared" ref="G32:H32" si="8">SUM(G8:G31)</f>
        <v>0</v>
      </c>
      <c r="H32" s="21">
        <f>SUM(H8:H31)</f>
        <v>0</v>
      </c>
      <c r="I32" s="20">
        <f t="shared" ref="I32:P32" si="9">SUM(I8:I31)</f>
        <v>0</v>
      </c>
      <c r="J32" s="21">
        <f>SUM(J8:J31)</f>
        <v>0</v>
      </c>
      <c r="K32" s="20">
        <f>SUM(K8:K31)</f>
        <v>0</v>
      </c>
      <c r="L32" s="21">
        <f>SUM(L8:L31)</f>
        <v>0</v>
      </c>
      <c r="M32" s="20">
        <f t="shared" si="9"/>
        <v>0</v>
      </c>
      <c r="N32" s="21">
        <f t="shared" si="9"/>
        <v>0</v>
      </c>
      <c r="O32" s="20">
        <f t="shared" si="9"/>
        <v>0</v>
      </c>
      <c r="P32" s="21">
        <f t="shared" si="9"/>
        <v>0</v>
      </c>
    </row>
    <row r="33" spans="1:16" ht="26.25" thickBot="1">
      <c r="A33" s="22" t="s">
        <v>10</v>
      </c>
      <c r="B33" s="113"/>
      <c r="C33" s="23"/>
      <c r="D33" s="24"/>
      <c r="E33" s="24"/>
      <c r="F33" s="25">
        <f>B33*F32</f>
        <v>0</v>
      </c>
      <c r="G33" s="24"/>
      <c r="H33" s="25">
        <f>B33*H32</f>
        <v>0</v>
      </c>
      <c r="I33" s="24"/>
      <c r="J33" s="25">
        <f>B33*J32</f>
        <v>0</v>
      </c>
      <c r="K33" s="24"/>
      <c r="L33" s="25">
        <f>B33*L32</f>
        <v>0</v>
      </c>
      <c r="M33" s="24"/>
      <c r="N33" s="25">
        <f>B33*N32</f>
        <v>0</v>
      </c>
      <c r="O33" s="24"/>
      <c r="P33" s="25">
        <f>J33+L33+N33</f>
        <v>0</v>
      </c>
    </row>
    <row r="34" spans="1:16" ht="15.75" thickBot="1">
      <c r="A34" s="26" t="s">
        <v>11</v>
      </c>
      <c r="B34" s="27"/>
      <c r="C34" s="27"/>
      <c r="D34" s="27"/>
      <c r="E34" s="27"/>
      <c r="F34" s="28">
        <f>SUM(F32:F33)</f>
        <v>0</v>
      </c>
      <c r="G34" s="27"/>
      <c r="H34" s="28">
        <f>SUM(H32:H33)</f>
        <v>0</v>
      </c>
      <c r="I34" s="27"/>
      <c r="J34" s="28">
        <f>SUM(J32:J33)</f>
        <v>0</v>
      </c>
      <c r="K34" s="27"/>
      <c r="L34" s="28">
        <f>SUM(L32:L33)</f>
        <v>0</v>
      </c>
      <c r="M34" s="27"/>
      <c r="N34" s="28">
        <f>SUM(N32:N33)</f>
        <v>0</v>
      </c>
      <c r="O34" s="27"/>
      <c r="P34" s="28">
        <f>SUM(P32:P33)</f>
        <v>0</v>
      </c>
    </row>
    <row r="35" spans="1:16" ht="15.75" thickBot="1">
      <c r="A35" s="29"/>
      <c r="B35" s="30"/>
      <c r="C35" s="30"/>
      <c r="D35" s="30"/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</row>
    <row r="36" spans="1:16" ht="16.5" thickBot="1">
      <c r="A36" s="32" t="s">
        <v>12</v>
      </c>
      <c r="B36" s="33"/>
      <c r="C36" s="33"/>
      <c r="D36" s="33"/>
      <c r="E36" s="33"/>
      <c r="F36" s="78"/>
      <c r="G36" s="33"/>
      <c r="H36" s="78"/>
      <c r="I36" s="33"/>
      <c r="J36" s="78"/>
      <c r="K36" s="33"/>
      <c r="L36" s="78"/>
      <c r="M36" s="33"/>
      <c r="N36" s="78"/>
      <c r="O36" s="33"/>
      <c r="P36" s="78"/>
    </row>
    <row r="37" spans="1:16" ht="15.75" thickBot="1">
      <c r="A37" s="34"/>
      <c r="B37" s="35"/>
      <c r="C37" s="35"/>
      <c r="D37" s="1" t="s">
        <v>13</v>
      </c>
      <c r="E37" s="36"/>
      <c r="F37" s="115"/>
      <c r="G37" s="36"/>
      <c r="H37" s="115"/>
      <c r="I37" s="36"/>
      <c r="J37" s="115"/>
      <c r="K37" s="156"/>
      <c r="L37" s="114"/>
      <c r="M37" s="156"/>
      <c r="N37" s="184"/>
      <c r="O37" s="156"/>
      <c r="P37" s="184">
        <f>J37</f>
        <v>0</v>
      </c>
    </row>
    <row r="38" spans="1:16" ht="15.75" thickBot="1">
      <c r="A38" s="37"/>
      <c r="B38" s="38"/>
      <c r="C38" s="38"/>
      <c r="D38" s="79" t="s">
        <v>14</v>
      </c>
      <c r="E38" s="80"/>
      <c r="F38" s="115"/>
      <c r="G38" s="80"/>
      <c r="H38" s="115"/>
      <c r="I38" s="80"/>
      <c r="J38" s="115"/>
      <c r="K38" s="157"/>
      <c r="L38" s="115"/>
      <c r="M38" s="157"/>
      <c r="N38" s="41"/>
      <c r="O38" s="157"/>
      <c r="P38" s="184">
        <f>J38</f>
        <v>0</v>
      </c>
    </row>
    <row r="39" spans="1:16" ht="15.75" thickBot="1">
      <c r="A39" s="37"/>
      <c r="B39" s="38"/>
      <c r="C39" s="38"/>
      <c r="D39" s="79" t="s">
        <v>15</v>
      </c>
      <c r="E39" s="80"/>
      <c r="F39" s="115"/>
      <c r="G39" s="80"/>
      <c r="H39" s="115"/>
      <c r="I39" s="80"/>
      <c r="J39" s="115"/>
      <c r="K39" s="157"/>
      <c r="L39" s="115"/>
      <c r="M39" s="157"/>
      <c r="N39" s="41"/>
      <c r="O39" s="157"/>
      <c r="P39" s="184">
        <f t="shared" ref="P39:P66" si="10">J39</f>
        <v>0</v>
      </c>
    </row>
    <row r="40" spans="1:16" ht="15.75" thickBot="1">
      <c r="A40" s="37"/>
      <c r="B40" s="38"/>
      <c r="C40" s="38"/>
      <c r="D40" s="79" t="s">
        <v>70</v>
      </c>
      <c r="E40" s="80"/>
      <c r="F40" s="115"/>
      <c r="G40" s="80"/>
      <c r="H40" s="115"/>
      <c r="I40" s="80"/>
      <c r="J40" s="115"/>
      <c r="K40" s="157"/>
      <c r="L40" s="115"/>
      <c r="M40" s="157"/>
      <c r="N40" s="41"/>
      <c r="O40" s="157"/>
      <c r="P40" s="184">
        <f t="shared" si="10"/>
        <v>0</v>
      </c>
    </row>
    <row r="41" spans="1:16" ht="15.75" thickBot="1">
      <c r="A41" s="37"/>
      <c r="B41" s="38"/>
      <c r="C41" s="38"/>
      <c r="D41" s="79" t="s">
        <v>71</v>
      </c>
      <c r="E41" s="80"/>
      <c r="F41" s="115"/>
      <c r="G41" s="80"/>
      <c r="H41" s="115"/>
      <c r="I41" s="80"/>
      <c r="J41" s="115"/>
      <c r="K41" s="157"/>
      <c r="L41" s="115"/>
      <c r="M41" s="157"/>
      <c r="N41" s="41"/>
      <c r="O41" s="157"/>
      <c r="P41" s="184">
        <f t="shared" si="10"/>
        <v>0</v>
      </c>
    </row>
    <row r="42" spans="1:16" ht="15.75" thickBot="1">
      <c r="A42" s="37"/>
      <c r="B42" s="38"/>
      <c r="C42" s="38"/>
      <c r="D42" s="79" t="s">
        <v>72</v>
      </c>
      <c r="E42" s="80"/>
      <c r="F42" s="115"/>
      <c r="G42" s="80"/>
      <c r="H42" s="115"/>
      <c r="I42" s="80"/>
      <c r="J42" s="115"/>
      <c r="K42" s="157"/>
      <c r="L42" s="115"/>
      <c r="M42" s="157"/>
      <c r="N42" s="41"/>
      <c r="O42" s="157"/>
      <c r="P42" s="184">
        <f t="shared" si="10"/>
        <v>0</v>
      </c>
    </row>
    <row r="43" spans="1:16" ht="15.75" thickBot="1">
      <c r="A43" s="37"/>
      <c r="B43" s="38"/>
      <c r="C43" s="38"/>
      <c r="D43" s="79" t="s">
        <v>73</v>
      </c>
      <c r="E43" s="80"/>
      <c r="F43" s="115"/>
      <c r="G43" s="80"/>
      <c r="H43" s="115"/>
      <c r="I43" s="80"/>
      <c r="J43" s="115"/>
      <c r="K43" s="157"/>
      <c r="L43" s="115"/>
      <c r="M43" s="157"/>
      <c r="N43" s="41"/>
      <c r="O43" s="157"/>
      <c r="P43" s="184">
        <f t="shared" si="10"/>
        <v>0</v>
      </c>
    </row>
    <row r="44" spans="1:16" ht="15.75" thickBot="1">
      <c r="A44" s="37"/>
      <c r="B44" s="38"/>
      <c r="C44" s="38"/>
      <c r="D44" s="79" t="s">
        <v>74</v>
      </c>
      <c r="E44" s="80"/>
      <c r="F44" s="115"/>
      <c r="G44" s="80"/>
      <c r="H44" s="115"/>
      <c r="I44" s="80"/>
      <c r="J44" s="115"/>
      <c r="K44" s="157"/>
      <c r="L44" s="115"/>
      <c r="M44" s="157"/>
      <c r="N44" s="41"/>
      <c r="O44" s="157"/>
      <c r="P44" s="184">
        <f t="shared" si="10"/>
        <v>0</v>
      </c>
    </row>
    <row r="45" spans="1:16" ht="15.75" thickBot="1">
      <c r="A45" s="37"/>
      <c r="B45" s="38"/>
      <c r="C45" s="38"/>
      <c r="D45" s="79" t="s">
        <v>16</v>
      </c>
      <c r="E45" s="80"/>
      <c r="F45" s="115"/>
      <c r="G45" s="80"/>
      <c r="H45" s="115"/>
      <c r="I45" s="80"/>
      <c r="J45" s="115"/>
      <c r="K45" s="157"/>
      <c r="L45" s="115"/>
      <c r="M45" s="157"/>
      <c r="N45" s="41"/>
      <c r="O45" s="157"/>
      <c r="P45" s="184">
        <f t="shared" si="10"/>
        <v>0</v>
      </c>
    </row>
    <row r="46" spans="1:16" ht="15.75" thickBot="1">
      <c r="A46" s="37"/>
      <c r="B46" s="38"/>
      <c r="C46" s="38"/>
      <c r="D46" s="79" t="s">
        <v>17</v>
      </c>
      <c r="E46" s="80"/>
      <c r="F46" s="115"/>
      <c r="G46" s="80"/>
      <c r="H46" s="115"/>
      <c r="I46" s="80"/>
      <c r="J46" s="115"/>
      <c r="K46" s="157"/>
      <c r="L46" s="115"/>
      <c r="M46" s="157"/>
      <c r="N46" s="41"/>
      <c r="O46" s="157"/>
      <c r="P46" s="184">
        <f t="shared" si="10"/>
        <v>0</v>
      </c>
    </row>
    <row r="47" spans="1:16" ht="15.75" thickBot="1">
      <c r="A47" s="39"/>
      <c r="B47" s="40"/>
      <c r="C47" s="40"/>
      <c r="D47" s="81" t="s">
        <v>18</v>
      </c>
      <c r="E47" s="82"/>
      <c r="F47" s="115"/>
      <c r="G47" s="82"/>
      <c r="H47" s="115"/>
      <c r="I47" s="82"/>
      <c r="J47" s="115"/>
      <c r="K47" s="158"/>
      <c r="L47" s="115"/>
      <c r="M47" s="158"/>
      <c r="N47" s="41"/>
      <c r="O47" s="158"/>
      <c r="P47" s="184">
        <f t="shared" si="10"/>
        <v>0</v>
      </c>
    </row>
    <row r="48" spans="1:16" ht="15.75" thickBot="1">
      <c r="A48" s="39"/>
      <c r="B48" s="40"/>
      <c r="C48" s="40"/>
      <c r="D48" s="81" t="s">
        <v>19</v>
      </c>
      <c r="E48" s="82"/>
      <c r="F48" s="115"/>
      <c r="G48" s="82"/>
      <c r="H48" s="115"/>
      <c r="I48" s="82"/>
      <c r="J48" s="115"/>
      <c r="K48" s="158"/>
      <c r="L48" s="115"/>
      <c r="M48" s="158"/>
      <c r="N48" s="41"/>
      <c r="O48" s="158"/>
      <c r="P48" s="184">
        <f t="shared" si="10"/>
        <v>0</v>
      </c>
    </row>
    <row r="49" spans="1:21" ht="15.75" thickBot="1">
      <c r="A49" s="39"/>
      <c r="B49" s="40"/>
      <c r="C49" s="40"/>
      <c r="D49" s="81" t="s">
        <v>20</v>
      </c>
      <c r="E49" s="82"/>
      <c r="F49" s="115"/>
      <c r="G49" s="82"/>
      <c r="H49" s="115"/>
      <c r="I49" s="82"/>
      <c r="J49" s="115"/>
      <c r="K49" s="158"/>
      <c r="L49" s="115"/>
      <c r="M49" s="158"/>
      <c r="N49" s="41"/>
      <c r="O49" s="158"/>
      <c r="P49" s="184">
        <f t="shared" si="10"/>
        <v>0</v>
      </c>
    </row>
    <row r="50" spans="1:21" ht="15.75" thickBot="1">
      <c r="A50" s="39"/>
      <c r="B50" s="40"/>
      <c r="C50" s="40"/>
      <c r="D50" s="81" t="s">
        <v>21</v>
      </c>
      <c r="E50" s="82"/>
      <c r="F50" s="115"/>
      <c r="G50" s="82"/>
      <c r="H50" s="115"/>
      <c r="I50" s="82"/>
      <c r="J50" s="115"/>
      <c r="K50" s="158"/>
      <c r="L50" s="115"/>
      <c r="M50" s="158"/>
      <c r="N50" s="41"/>
      <c r="O50" s="158"/>
      <c r="P50" s="184">
        <f t="shared" si="10"/>
        <v>0</v>
      </c>
    </row>
    <row r="51" spans="1:21" ht="15.75" thickBot="1">
      <c r="A51" s="262" t="s">
        <v>22</v>
      </c>
      <c r="B51" s="263"/>
      <c r="C51" s="264"/>
      <c r="D51" s="2" t="s">
        <v>23</v>
      </c>
      <c r="E51" s="2"/>
      <c r="F51" s="41">
        <f>'Prof &amp; Special Svcs Detail  SU'!$E$47</f>
        <v>0</v>
      </c>
      <c r="G51" s="2"/>
      <c r="H51" s="41">
        <f>'Prof &amp; Special Svcs Detail US'!$E$47</f>
        <v>0</v>
      </c>
      <c r="I51" s="2"/>
      <c r="J51" s="41">
        <f>'Prof &amp; Special Svcs Detail  C-M'!$E$47</f>
        <v>0</v>
      </c>
      <c r="K51" s="159"/>
      <c r="L51" s="41" t="e">
        <f>#REF!</f>
        <v>#REF!</v>
      </c>
      <c r="M51" s="159"/>
      <c r="N51" s="41"/>
      <c r="O51" s="159"/>
      <c r="P51" s="184">
        <f t="shared" si="10"/>
        <v>0</v>
      </c>
    </row>
    <row r="52" spans="1:21" ht="15.75" thickBot="1">
      <c r="A52" s="42"/>
      <c r="B52" s="43"/>
      <c r="C52" s="43"/>
      <c r="D52" s="81" t="s">
        <v>24</v>
      </c>
      <c r="E52" s="82"/>
      <c r="F52" s="115"/>
      <c r="G52" s="82"/>
      <c r="H52" s="115"/>
      <c r="I52" s="82"/>
      <c r="J52" s="115"/>
      <c r="K52" s="158"/>
      <c r="L52" s="115"/>
      <c r="M52" s="158"/>
      <c r="N52" s="41"/>
      <c r="O52" s="158"/>
      <c r="P52" s="184">
        <f t="shared" si="10"/>
        <v>0</v>
      </c>
    </row>
    <row r="53" spans="1:21" ht="15.75" thickBot="1">
      <c r="A53" s="39"/>
      <c r="B53" s="40"/>
      <c r="C53" s="40"/>
      <c r="D53" s="81" t="s">
        <v>25</v>
      </c>
      <c r="E53" s="82"/>
      <c r="F53" s="115"/>
      <c r="G53" s="82"/>
      <c r="H53" s="115"/>
      <c r="I53" s="82"/>
      <c r="J53" s="115"/>
      <c r="K53" s="158"/>
      <c r="L53" s="115"/>
      <c r="M53" s="158"/>
      <c r="N53" s="41"/>
      <c r="O53" s="158"/>
      <c r="P53" s="184">
        <f t="shared" si="10"/>
        <v>0</v>
      </c>
    </row>
    <row r="54" spans="1:21" ht="15.75" thickBot="1">
      <c r="A54" s="39"/>
      <c r="B54" s="40"/>
      <c r="C54" s="40"/>
      <c r="D54" s="81" t="s">
        <v>75</v>
      </c>
      <c r="E54" s="82"/>
      <c r="F54" s="115"/>
      <c r="G54" s="82"/>
      <c r="H54" s="115"/>
      <c r="I54" s="82"/>
      <c r="J54" s="115"/>
      <c r="K54" s="158"/>
      <c r="L54" s="115"/>
      <c r="M54" s="158"/>
      <c r="N54" s="41"/>
      <c r="O54" s="158"/>
      <c r="P54" s="184">
        <f t="shared" si="10"/>
        <v>0</v>
      </c>
    </row>
    <row r="55" spans="1:21" ht="15.75" thickBot="1">
      <c r="A55" s="39"/>
      <c r="B55" s="40"/>
      <c r="C55" s="40"/>
      <c r="D55" s="81" t="s">
        <v>76</v>
      </c>
      <c r="E55" s="82"/>
      <c r="F55" s="115"/>
      <c r="G55" s="82"/>
      <c r="H55" s="115"/>
      <c r="I55" s="82"/>
      <c r="J55" s="115"/>
      <c r="K55" s="158"/>
      <c r="L55" s="115"/>
      <c r="M55" s="158"/>
      <c r="N55" s="41"/>
      <c r="O55" s="158"/>
      <c r="P55" s="184">
        <f t="shared" si="10"/>
        <v>0</v>
      </c>
    </row>
    <row r="56" spans="1:21" ht="15.75" thickBot="1">
      <c r="A56" s="39"/>
      <c r="B56" s="40"/>
      <c r="C56" s="40"/>
      <c r="D56" s="81" t="s">
        <v>72</v>
      </c>
      <c r="E56" s="82"/>
      <c r="F56" s="115"/>
      <c r="G56" s="82"/>
      <c r="H56" s="115"/>
      <c r="I56" s="82"/>
      <c r="J56" s="115"/>
      <c r="K56" s="158"/>
      <c r="L56" s="115"/>
      <c r="M56" s="158"/>
      <c r="N56" s="41"/>
      <c r="O56" s="158"/>
      <c r="P56" s="184">
        <f t="shared" si="10"/>
        <v>0</v>
      </c>
    </row>
    <row r="57" spans="1:21" ht="15.75" thickBot="1">
      <c r="A57" s="39"/>
      <c r="B57" s="40"/>
      <c r="C57" s="40"/>
      <c r="D57" s="81" t="s">
        <v>73</v>
      </c>
      <c r="E57" s="82"/>
      <c r="F57" s="115"/>
      <c r="G57" s="82"/>
      <c r="H57" s="115"/>
      <c r="I57" s="82"/>
      <c r="J57" s="115"/>
      <c r="K57" s="158"/>
      <c r="L57" s="115"/>
      <c r="M57" s="158"/>
      <c r="N57" s="41"/>
      <c r="O57" s="158"/>
      <c r="P57" s="184">
        <f t="shared" si="10"/>
        <v>0</v>
      </c>
      <c r="U57" s="227"/>
    </row>
    <row r="58" spans="1:21" ht="15.75" thickBot="1">
      <c r="A58" s="39"/>
      <c r="B58" s="40"/>
      <c r="C58" s="40"/>
      <c r="D58" s="81" t="s">
        <v>74</v>
      </c>
      <c r="E58" s="82"/>
      <c r="F58" s="115"/>
      <c r="G58" s="82"/>
      <c r="H58" s="115"/>
      <c r="I58" s="82"/>
      <c r="J58" s="115"/>
      <c r="K58" s="158"/>
      <c r="L58" s="115"/>
      <c r="M58" s="158"/>
      <c r="N58" s="41"/>
      <c r="O58" s="158"/>
      <c r="P58" s="184">
        <f t="shared" si="10"/>
        <v>0</v>
      </c>
    </row>
    <row r="59" spans="1:21" ht="15.75" thickBot="1">
      <c r="A59" s="39"/>
      <c r="B59" s="40"/>
      <c r="C59" s="40"/>
      <c r="D59" s="81" t="s">
        <v>77</v>
      </c>
      <c r="E59" s="82"/>
      <c r="F59" s="115"/>
      <c r="G59" s="82"/>
      <c r="H59" s="115"/>
      <c r="I59" s="82"/>
      <c r="J59" s="115"/>
      <c r="K59" s="158"/>
      <c r="L59" s="115"/>
      <c r="M59" s="158"/>
      <c r="N59" s="41"/>
      <c r="O59" s="158"/>
      <c r="P59" s="184">
        <f t="shared" si="10"/>
        <v>0</v>
      </c>
    </row>
    <row r="60" spans="1:21" ht="15.75" thickBot="1">
      <c r="A60" s="39"/>
      <c r="B60" s="40"/>
      <c r="C60" s="40"/>
      <c r="D60" s="81" t="s">
        <v>72</v>
      </c>
      <c r="E60" s="82"/>
      <c r="F60" s="115"/>
      <c r="G60" s="82"/>
      <c r="H60" s="115"/>
      <c r="I60" s="82"/>
      <c r="J60" s="115"/>
      <c r="K60" s="158"/>
      <c r="L60" s="115"/>
      <c r="M60" s="158"/>
      <c r="N60" s="41"/>
      <c r="O60" s="158"/>
      <c r="P60" s="184">
        <f t="shared" si="10"/>
        <v>0</v>
      </c>
    </row>
    <row r="61" spans="1:21" ht="15.75" thickBot="1">
      <c r="A61" s="39"/>
      <c r="B61" s="40"/>
      <c r="C61" s="40"/>
      <c r="D61" s="81" t="s">
        <v>73</v>
      </c>
      <c r="E61" s="82"/>
      <c r="F61" s="115"/>
      <c r="G61" s="82"/>
      <c r="H61" s="115"/>
      <c r="I61" s="82"/>
      <c r="J61" s="115"/>
      <c r="K61" s="158"/>
      <c r="L61" s="115"/>
      <c r="M61" s="158"/>
      <c r="N61" s="41"/>
      <c r="O61" s="158"/>
      <c r="P61" s="184">
        <f t="shared" si="10"/>
        <v>0</v>
      </c>
    </row>
    <row r="62" spans="1:21" ht="15.75" thickBot="1">
      <c r="A62" s="39"/>
      <c r="B62" s="40"/>
      <c r="C62" s="40"/>
      <c r="D62" s="81" t="s">
        <v>74</v>
      </c>
      <c r="E62" s="82"/>
      <c r="F62" s="115"/>
      <c r="G62" s="82"/>
      <c r="H62" s="115"/>
      <c r="I62" s="82"/>
      <c r="J62" s="115"/>
      <c r="K62" s="158"/>
      <c r="L62" s="115"/>
      <c r="M62" s="158"/>
      <c r="N62" s="41"/>
      <c r="O62" s="158"/>
      <c r="P62" s="184">
        <f t="shared" si="10"/>
        <v>0</v>
      </c>
    </row>
    <row r="63" spans="1:21" ht="15.75" thickBot="1">
      <c r="A63" s="262" t="s">
        <v>22</v>
      </c>
      <c r="B63" s="263"/>
      <c r="C63" s="264"/>
      <c r="D63" s="83" t="s">
        <v>26</v>
      </c>
      <c r="E63" s="84"/>
      <c r="F63" s="41">
        <f>'Misc Costs Detail SU'!$E$47</f>
        <v>0</v>
      </c>
      <c r="G63" s="84"/>
      <c r="H63" s="41">
        <f>'Misc Costs Detail  US'!$E$47</f>
        <v>0</v>
      </c>
      <c r="I63" s="84"/>
      <c r="J63" s="41">
        <f>'Misc Costs Detail  C-M'!$E$47</f>
        <v>0</v>
      </c>
      <c r="K63" s="159"/>
      <c r="L63" s="41" t="e">
        <f>#REF!</f>
        <v>#REF!</v>
      </c>
      <c r="M63" s="159"/>
      <c r="N63" s="41"/>
      <c r="O63" s="159"/>
      <c r="P63" s="184">
        <f t="shared" si="10"/>
        <v>0</v>
      </c>
    </row>
    <row r="64" spans="1:21" ht="15.75" thickBot="1">
      <c r="A64" s="44"/>
      <c r="B64" s="45"/>
      <c r="C64" s="45"/>
      <c r="D64" s="189"/>
      <c r="E64" s="117"/>
      <c r="F64" s="116"/>
      <c r="G64" s="117"/>
      <c r="H64" s="116"/>
      <c r="I64" s="117"/>
      <c r="J64" s="116"/>
      <c r="K64" s="185"/>
      <c r="L64" s="116"/>
      <c r="M64" s="185"/>
      <c r="N64" s="186"/>
      <c r="O64" s="185"/>
      <c r="P64" s="184">
        <f t="shared" si="10"/>
        <v>0</v>
      </c>
    </row>
    <row r="65" spans="1:16" ht="15.75" thickBot="1">
      <c r="A65" s="3" t="s">
        <v>27</v>
      </c>
      <c r="B65" s="46"/>
      <c r="C65" s="46"/>
      <c r="D65" s="46"/>
      <c r="E65" s="46"/>
      <c r="F65" s="47">
        <f>SUM(F37:F64)</f>
        <v>0</v>
      </c>
      <c r="G65" s="46"/>
      <c r="H65" s="47">
        <f>SUM(H37:H64)</f>
        <v>0</v>
      </c>
      <c r="I65" s="46"/>
      <c r="J65" s="47">
        <f>SUM(J37:J64)</f>
        <v>0</v>
      </c>
      <c r="K65" s="46"/>
      <c r="L65" s="47" t="e">
        <f>SUM(L37:L64)</f>
        <v>#REF!</v>
      </c>
      <c r="M65" s="46"/>
      <c r="N65" s="47">
        <f>SUM(N37:N64)</f>
        <v>0</v>
      </c>
      <c r="O65" s="46"/>
      <c r="P65" s="47">
        <f>SUM(P37:P64)</f>
        <v>0</v>
      </c>
    </row>
    <row r="66" spans="1:16" ht="15.75" thickBot="1">
      <c r="A66" s="4" t="s">
        <v>59</v>
      </c>
      <c r="B66" s="48"/>
      <c r="C66" s="48"/>
      <c r="D66" s="48"/>
      <c r="E66" s="48"/>
      <c r="F66" s="95">
        <f>'Admin Costs Detail SU'!$E$47</f>
        <v>0</v>
      </c>
      <c r="G66" s="48"/>
      <c r="H66" s="95">
        <f>'Admin Costs Detail  US'!$E$47</f>
        <v>0</v>
      </c>
      <c r="I66" s="48"/>
      <c r="J66" s="95">
        <f>'Admin Costs Detail  C-M'!$E$47</f>
        <v>0</v>
      </c>
      <c r="K66" s="48"/>
      <c r="L66" s="95" t="e">
        <f>#REF!</f>
        <v>#REF!</v>
      </c>
      <c r="M66" s="48"/>
      <c r="N66" s="95"/>
      <c r="O66" s="48"/>
      <c r="P66" s="95">
        <f t="shared" si="10"/>
        <v>0</v>
      </c>
    </row>
    <row r="67" spans="1:16" ht="15.75" thickBot="1">
      <c r="A67" s="5" t="s">
        <v>28</v>
      </c>
      <c r="B67" s="49"/>
      <c r="C67" s="49"/>
      <c r="D67" s="49"/>
      <c r="E67" s="49"/>
      <c r="F67" s="50">
        <f>F66+F65+F34</f>
        <v>0</v>
      </c>
      <c r="G67" s="49"/>
      <c r="H67" s="50">
        <f>H66+H65+H34</f>
        <v>0</v>
      </c>
      <c r="I67" s="49"/>
      <c r="J67" s="50">
        <f>J66+J65+J34</f>
        <v>0</v>
      </c>
      <c r="K67" s="49"/>
      <c r="L67" s="50" t="e">
        <f>L66+L65+L34</f>
        <v>#REF!</v>
      </c>
      <c r="M67" s="49"/>
      <c r="N67" s="50">
        <f>N66+N65+N34</f>
        <v>0</v>
      </c>
      <c r="O67" s="49"/>
      <c r="P67" s="50">
        <f>P66+P65+P34</f>
        <v>0</v>
      </c>
    </row>
    <row r="68" spans="1:16" ht="15.75" thickBot="1">
      <c r="A68" s="51"/>
      <c r="B68" s="52"/>
      <c r="C68" s="52"/>
      <c r="D68" s="52"/>
      <c r="E68" s="52"/>
      <c r="F68" s="53"/>
      <c r="G68" s="52"/>
      <c r="H68" s="53"/>
      <c r="I68" s="52"/>
      <c r="J68" s="53"/>
      <c r="K68" s="52"/>
      <c r="L68" s="53"/>
      <c r="M68" s="52"/>
      <c r="N68" s="53"/>
      <c r="O68" s="52"/>
      <c r="P68" s="53"/>
    </row>
    <row r="69" spans="1:16" ht="16.5" thickBot="1">
      <c r="A69" s="54" t="s">
        <v>29</v>
      </c>
      <c r="B69" s="55"/>
      <c r="C69" s="55"/>
      <c r="D69" s="55"/>
      <c r="E69" s="154"/>
      <c r="F69" s="154"/>
      <c r="G69" s="154"/>
      <c r="H69" s="154"/>
      <c r="I69" s="154"/>
      <c r="J69" s="154"/>
      <c r="K69" s="55"/>
      <c r="L69" s="154"/>
      <c r="M69" s="55"/>
      <c r="N69" s="154"/>
      <c r="O69" s="55"/>
      <c r="P69" s="56"/>
    </row>
    <row r="70" spans="1:16" ht="15.75" thickBot="1">
      <c r="A70" s="118"/>
      <c r="B70" s="127"/>
      <c r="C70" s="128"/>
      <c r="D70" s="128"/>
      <c r="E70" s="128"/>
      <c r="F70" s="149"/>
      <c r="G70" s="128"/>
      <c r="H70" s="149"/>
      <c r="I70" s="128"/>
      <c r="J70" s="149"/>
      <c r="K70" s="128"/>
      <c r="L70" s="149"/>
      <c r="M70" s="128"/>
      <c r="N70" s="151"/>
      <c r="O70" s="129"/>
      <c r="P70" s="184">
        <f>SUM(J70+L70)</f>
        <v>0</v>
      </c>
    </row>
    <row r="71" spans="1:16" ht="15.75" thickBot="1">
      <c r="A71" s="118"/>
      <c r="B71" s="130"/>
      <c r="C71" s="131"/>
      <c r="D71" s="131"/>
      <c r="E71" s="131"/>
      <c r="F71" s="149"/>
      <c r="G71" s="131"/>
      <c r="H71" s="149"/>
      <c r="I71" s="131"/>
      <c r="J71" s="149"/>
      <c r="K71" s="131"/>
      <c r="L71" s="149"/>
      <c r="M71" s="131"/>
      <c r="N71" s="152"/>
      <c r="O71" s="132"/>
      <c r="P71" s="184">
        <f t="shared" ref="P71:P74" si="11">SUM(J71+L71)</f>
        <v>0</v>
      </c>
    </row>
    <row r="72" spans="1:16" ht="15.75" thickBot="1">
      <c r="A72" s="118"/>
      <c r="B72" s="133"/>
      <c r="C72" s="134"/>
      <c r="D72" s="131"/>
      <c r="E72" s="131"/>
      <c r="F72" s="149"/>
      <c r="G72" s="131"/>
      <c r="H72" s="149"/>
      <c r="I72" s="131"/>
      <c r="J72" s="149"/>
      <c r="K72" s="131"/>
      <c r="L72" s="149"/>
      <c r="M72" s="131"/>
      <c r="N72" s="152"/>
      <c r="O72" s="132"/>
      <c r="P72" s="184">
        <f t="shared" si="11"/>
        <v>0</v>
      </c>
    </row>
    <row r="73" spans="1:16" ht="15.75" thickBot="1">
      <c r="A73" s="118"/>
      <c r="B73" s="133"/>
      <c r="C73" s="134"/>
      <c r="D73" s="131"/>
      <c r="E73" s="131"/>
      <c r="F73" s="149"/>
      <c r="G73" s="131"/>
      <c r="H73" s="149"/>
      <c r="I73" s="131"/>
      <c r="J73" s="149"/>
      <c r="K73" s="131"/>
      <c r="L73" s="149"/>
      <c r="M73" s="131"/>
      <c r="N73" s="152"/>
      <c r="O73" s="132"/>
      <c r="P73" s="184">
        <f t="shared" si="11"/>
        <v>0</v>
      </c>
    </row>
    <row r="74" spans="1:16" ht="15.75" thickBot="1">
      <c r="A74" s="118"/>
      <c r="B74" s="135"/>
      <c r="C74" s="136"/>
      <c r="D74" s="137"/>
      <c r="E74" s="137"/>
      <c r="F74" s="150"/>
      <c r="G74" s="137"/>
      <c r="H74" s="150"/>
      <c r="I74" s="137"/>
      <c r="J74" s="150"/>
      <c r="K74" s="137"/>
      <c r="L74" s="150"/>
      <c r="M74" s="137"/>
      <c r="N74" s="153"/>
      <c r="O74" s="138"/>
      <c r="P74" s="184">
        <f t="shared" si="11"/>
        <v>0</v>
      </c>
    </row>
    <row r="75" spans="1:16" ht="15.75" thickBot="1">
      <c r="A75" s="155" t="s">
        <v>31</v>
      </c>
      <c r="B75" s="57"/>
      <c r="C75" s="57"/>
      <c r="D75" s="58"/>
      <c r="E75" s="58"/>
      <c r="F75" s="96">
        <f>SUM(F70:F74)</f>
        <v>0</v>
      </c>
      <c r="G75" s="58"/>
      <c r="H75" s="96">
        <f>SUM(H70:H74)</f>
        <v>0</v>
      </c>
      <c r="I75" s="58"/>
      <c r="J75" s="96">
        <f>SUM(J70:J74)</f>
        <v>0</v>
      </c>
      <c r="K75" s="160"/>
      <c r="L75" s="96">
        <f>SUM(L70:L74)</f>
        <v>0</v>
      </c>
      <c r="M75" s="58"/>
      <c r="N75" s="58"/>
      <c r="O75" s="58"/>
      <c r="P75" s="96">
        <f>SUM(P70:P74)</f>
        <v>0</v>
      </c>
    </row>
    <row r="76" spans="1:16" ht="15.75" thickBot="1">
      <c r="A76" s="265" t="s">
        <v>32</v>
      </c>
      <c r="B76" s="266"/>
      <c r="C76" s="266"/>
      <c r="D76" s="266"/>
      <c r="E76" s="266"/>
      <c r="F76" s="89">
        <f>F67-F75</f>
        <v>0</v>
      </c>
      <c r="G76" s="351"/>
      <c r="H76" s="89">
        <f>H67-H75</f>
        <v>0</v>
      </c>
      <c r="I76" s="352"/>
      <c r="J76" s="89">
        <f>J67-J75</f>
        <v>0</v>
      </c>
      <c r="K76" s="59"/>
      <c r="L76" s="89" t="e">
        <f>L67-L75</f>
        <v>#REF!</v>
      </c>
      <c r="M76" s="59"/>
      <c r="N76" s="89">
        <f>N67-N75</f>
        <v>0</v>
      </c>
      <c r="O76" s="59"/>
      <c r="P76" s="89">
        <f>P67-P75</f>
        <v>0</v>
      </c>
    </row>
    <row r="77" spans="1:16" ht="15.75" thickBot="1">
      <c r="A77" s="267" t="s">
        <v>66</v>
      </c>
      <c r="B77" s="268"/>
      <c r="C77" s="269"/>
      <c r="D77" s="87"/>
      <c r="E77" s="88"/>
      <c r="F77" s="139"/>
      <c r="G77" s="88"/>
      <c r="H77" s="139"/>
      <c r="I77" s="88"/>
      <c r="J77" s="139"/>
      <c r="K77" s="140"/>
      <c r="L77" s="139"/>
      <c r="M77" s="140"/>
      <c r="N77" s="139"/>
      <c r="O77" s="140"/>
      <c r="P77" s="90"/>
    </row>
    <row r="78" spans="1:16">
      <c r="A78" s="196"/>
      <c r="B78" s="197"/>
      <c r="C78" s="198"/>
      <c r="D78" s="260" t="s">
        <v>60</v>
      </c>
      <c r="E78" s="261"/>
      <c r="F78" s="261"/>
      <c r="G78" s="261"/>
      <c r="H78" s="261"/>
      <c r="I78" s="261"/>
      <c r="J78" s="257"/>
      <c r="K78" s="216" t="s">
        <v>68</v>
      </c>
      <c r="L78" s="191"/>
      <c r="M78" s="191"/>
      <c r="N78" s="191"/>
      <c r="O78" s="192"/>
      <c r="P78" s="193" t="s">
        <v>65</v>
      </c>
    </row>
    <row r="79" spans="1:16">
      <c r="A79" s="85"/>
      <c r="B79" s="86"/>
      <c r="C79" s="93"/>
      <c r="D79" s="162" t="s">
        <v>33</v>
      </c>
      <c r="E79" s="342"/>
      <c r="F79" s="119"/>
      <c r="G79" s="119"/>
      <c r="H79" s="119"/>
      <c r="I79" s="120"/>
      <c r="J79" s="215"/>
      <c r="K79" s="120"/>
      <c r="L79" s="215"/>
      <c r="M79" s="119"/>
      <c r="N79" s="187"/>
      <c r="O79" s="119"/>
      <c r="P79" s="194">
        <f>J79+L79</f>
        <v>0</v>
      </c>
    </row>
    <row r="80" spans="1:16">
      <c r="A80" s="85"/>
      <c r="B80" s="86"/>
      <c r="C80" s="93"/>
      <c r="D80" s="162" t="s">
        <v>34</v>
      </c>
      <c r="E80" s="343"/>
      <c r="F80" s="121"/>
      <c r="G80" s="121"/>
      <c r="H80" s="121"/>
      <c r="I80" s="122"/>
      <c r="J80" s="60">
        <f>J81*60</f>
        <v>0</v>
      </c>
      <c r="K80" s="217">
        <v>127.26</v>
      </c>
      <c r="L80" s="60">
        <f>L81*60</f>
        <v>0</v>
      </c>
      <c r="M80" s="10"/>
      <c r="N80" s="145"/>
      <c r="O80" s="121"/>
      <c r="P80" s="141"/>
    </row>
    <row r="81" spans="1:16">
      <c r="A81" s="85"/>
      <c r="B81" s="86"/>
      <c r="C81" s="93"/>
      <c r="D81" s="163" t="s">
        <v>35</v>
      </c>
      <c r="E81" s="343"/>
      <c r="F81" s="121"/>
      <c r="G81" s="121"/>
      <c r="H81" s="121"/>
      <c r="I81" s="122"/>
      <c r="J81" s="60">
        <f>IF(ISERR(((((J79*2.12)/(SUM($J$79*2.12+$J$84*2.74+$J$89*5.06+J94*4.07+J99*2.74))))*$J$67)/(J79*60)),0,((((J79*2.12)/(SUM($J$79*2.12+$J$84*2.74+$J$89*5.06+J94*4.07+J99*2.74))))*$J$67)/(J79*60))</f>
        <v>0</v>
      </c>
      <c r="K81" s="218"/>
      <c r="L81" s="60">
        <f>IF(ISERR(((((L79*2.12)/(SUM($L$79*2.12+$L$84*2.74+$L$89*5.06+L94*4.07))))*$L$67)/(L79*60)),0,((((L79*2.12)/(SUM($L$79*2.12+$L$84*2.74+$L$89*5.06+L94*4.07))))*$L$67)/(L79*60))</f>
        <v>0</v>
      </c>
      <c r="M81" s="121"/>
      <c r="N81" s="145"/>
      <c r="O81" s="121"/>
      <c r="P81" s="141"/>
    </row>
    <row r="82" spans="1:16" ht="15.75" thickBot="1">
      <c r="A82" s="85"/>
      <c r="B82" s="86"/>
      <c r="C82" s="93"/>
      <c r="D82" s="199" t="s">
        <v>36</v>
      </c>
      <c r="E82" s="344"/>
      <c r="F82" s="202"/>
      <c r="G82" s="202"/>
      <c r="H82" s="202"/>
      <c r="I82" s="200"/>
      <c r="J82" s="201">
        <f>J80*J79</f>
        <v>0</v>
      </c>
      <c r="K82" s="219"/>
      <c r="L82" s="201">
        <f>L80*L79</f>
        <v>0</v>
      </c>
      <c r="M82" s="202"/>
      <c r="N82" s="203"/>
      <c r="O82" s="202"/>
      <c r="P82" s="186">
        <f>J82+L82</f>
        <v>0</v>
      </c>
    </row>
    <row r="83" spans="1:16" hidden="1">
      <c r="A83" s="85"/>
      <c r="B83" s="86"/>
      <c r="C83" s="93"/>
      <c r="D83" s="260" t="s">
        <v>61</v>
      </c>
      <c r="E83" s="261"/>
      <c r="F83" s="261"/>
      <c r="G83" s="261"/>
      <c r="H83" s="261"/>
      <c r="I83" s="261"/>
      <c r="J83" s="257"/>
      <c r="K83" s="205"/>
      <c r="L83" s="206"/>
      <c r="M83" s="205"/>
      <c r="N83" s="205"/>
      <c r="O83" s="205"/>
      <c r="P83" s="207"/>
    </row>
    <row r="84" spans="1:16" hidden="1">
      <c r="A84" s="85"/>
      <c r="B84" s="86"/>
      <c r="C84" s="93"/>
      <c r="D84" s="162" t="s">
        <v>33</v>
      </c>
      <c r="E84" s="342"/>
      <c r="F84" s="119"/>
      <c r="G84" s="119"/>
      <c r="H84" s="119"/>
      <c r="I84" s="120"/>
      <c r="J84" s="215"/>
      <c r="K84" s="218"/>
      <c r="L84" s="215"/>
      <c r="M84" s="121"/>
      <c r="N84" s="188"/>
      <c r="O84" s="121"/>
      <c r="P84" s="194">
        <f>J84+L84</f>
        <v>0</v>
      </c>
    </row>
    <row r="85" spans="1:16" hidden="1">
      <c r="A85" s="85"/>
      <c r="B85" s="86"/>
      <c r="C85" s="93"/>
      <c r="D85" s="162" t="s">
        <v>34</v>
      </c>
      <c r="E85" s="343"/>
      <c r="F85" s="121"/>
      <c r="G85" s="121"/>
      <c r="H85" s="121"/>
      <c r="I85" s="122"/>
      <c r="J85" s="60">
        <f>J86*60</f>
        <v>0</v>
      </c>
      <c r="K85" s="217">
        <v>164.43</v>
      </c>
      <c r="L85" s="60">
        <f>L86*60</f>
        <v>0</v>
      </c>
      <c r="M85" s="121"/>
      <c r="N85" s="145"/>
      <c r="O85" s="121"/>
      <c r="P85" s="141"/>
    </row>
    <row r="86" spans="1:16" hidden="1">
      <c r="A86" s="85"/>
      <c r="B86" s="86"/>
      <c r="C86" s="93"/>
      <c r="D86" s="163" t="s">
        <v>35</v>
      </c>
      <c r="E86" s="343"/>
      <c r="F86" s="121"/>
      <c r="G86" s="121"/>
      <c r="H86" s="121"/>
      <c r="I86" s="122"/>
      <c r="J86" s="60">
        <f>IF(ISERR(((((J84*2.74)/(SUM($J$79*2.12+$J$84*2.74+$J$89*5.06+J94*4.07+J99*2.74))))*$J$67)/(J84*60)),0,((((J84*2.74)/(SUM($J$79*2.12+$J$84*2.74+$J$89*5.06+J94*4.07+J99*2.74))))*$J$67)/(J84*60))*1</f>
        <v>0</v>
      </c>
      <c r="K86" s="218"/>
      <c r="L86" s="60">
        <f>IF(ISERR(((((L84*2.74)/(SUM($L$79*2.12+$L$84*2.74+$L$89*5.06+L94*4.07))))*$L$67)/(L84*60)),0,((((L84*2.74)/(SUM($L$79*2.12+$L$84*2.74+$L$89*5.06+L94*4.07))))*$L$67)/(L84*60))*1</f>
        <v>0</v>
      </c>
      <c r="M86" s="121"/>
      <c r="N86" s="145"/>
      <c r="O86" s="121"/>
      <c r="P86" s="141"/>
    </row>
    <row r="87" spans="1:16" ht="15.75" hidden="1" thickBot="1">
      <c r="A87" s="85"/>
      <c r="B87" s="86"/>
      <c r="C87" s="93"/>
      <c r="D87" s="199" t="s">
        <v>36</v>
      </c>
      <c r="E87" s="344"/>
      <c r="F87" s="202"/>
      <c r="G87" s="202"/>
      <c r="H87" s="202"/>
      <c r="I87" s="200"/>
      <c r="J87" s="201">
        <f>J85*J84</f>
        <v>0</v>
      </c>
      <c r="K87" s="219"/>
      <c r="L87" s="201">
        <f>L85*L84</f>
        <v>0</v>
      </c>
      <c r="M87" s="202"/>
      <c r="N87" s="203"/>
      <c r="O87" s="202"/>
      <c r="P87" s="186">
        <f>J87+L87</f>
        <v>0</v>
      </c>
    </row>
    <row r="88" spans="1:16">
      <c r="A88" s="85"/>
      <c r="B88" s="86"/>
      <c r="C88" s="93"/>
      <c r="D88" s="260" t="s">
        <v>37</v>
      </c>
      <c r="E88" s="261"/>
      <c r="F88" s="261"/>
      <c r="G88" s="261"/>
      <c r="H88" s="261"/>
      <c r="I88" s="261"/>
      <c r="J88" s="257"/>
      <c r="K88" s="143"/>
      <c r="L88" s="204"/>
      <c r="M88" s="143"/>
      <c r="N88" s="143"/>
      <c r="O88" s="143"/>
      <c r="P88" s="181">
        <f>J88+L88</f>
        <v>0</v>
      </c>
    </row>
    <row r="89" spans="1:16">
      <c r="A89" s="85"/>
      <c r="B89" s="86"/>
      <c r="C89" s="93"/>
      <c r="D89" s="162" t="s">
        <v>33</v>
      </c>
      <c r="E89" s="342"/>
      <c r="F89" s="119"/>
      <c r="G89" s="119"/>
      <c r="H89" s="119"/>
      <c r="I89" s="120"/>
      <c r="J89" s="215"/>
      <c r="K89" s="218"/>
      <c r="L89" s="195"/>
      <c r="M89" s="121"/>
      <c r="N89" s="188"/>
      <c r="O89" s="121"/>
      <c r="P89" s="194">
        <f>J89+L89</f>
        <v>0</v>
      </c>
    </row>
    <row r="90" spans="1:16">
      <c r="A90" s="85"/>
      <c r="B90" s="86"/>
      <c r="C90" s="93"/>
      <c r="D90" s="162" t="s">
        <v>34</v>
      </c>
      <c r="E90" s="343"/>
      <c r="F90" s="121"/>
      <c r="G90" s="121"/>
      <c r="H90" s="121"/>
      <c r="I90" s="122"/>
      <c r="J90" s="60">
        <f>J91*60</f>
        <v>0</v>
      </c>
      <c r="K90" s="218"/>
      <c r="L90" s="60">
        <f>L91*60</f>
        <v>0</v>
      </c>
      <c r="M90" s="121"/>
      <c r="N90" s="145"/>
      <c r="O90" s="121"/>
      <c r="P90" s="141"/>
    </row>
    <row r="91" spans="1:16">
      <c r="A91" s="85"/>
      <c r="B91" s="86"/>
      <c r="C91" s="93"/>
      <c r="D91" s="163" t="s">
        <v>35</v>
      </c>
      <c r="E91" s="343"/>
      <c r="F91" s="121"/>
      <c r="G91" s="121"/>
      <c r="H91" s="121"/>
      <c r="I91" s="122"/>
      <c r="J91" s="60">
        <f>IF(ISERR(((((J89*5.06)/(SUM($J$79*2.12+$J$84*2.74+$J$89*5.06+J94*4.07+J99*2.74))))*$J$67)/(J89*60)),0,((((J89*5.06)/(SUM($J$79*2.12+$J$84*2.74+$J$89*5.06+J94*4.07+J99*2.74))))*$J$67)/(J89*60))</f>
        <v>0</v>
      </c>
      <c r="K91" s="218"/>
      <c r="L91" s="60">
        <f>IF(ISERR(((((L89*5.06)/(SUM($L$79*2.12+$L$84*2.74+$L$89*5.06+L94*4.07))))*$L$67)/(L89*60)),0,((((L89*5.06)/(SUM($L$79*2.12+$L$84*2.74+$L$89*5.06+L94*4.07))))*$L$67)/(L89*60))</f>
        <v>0</v>
      </c>
      <c r="M91" s="121"/>
      <c r="N91" s="145"/>
      <c r="O91" s="121"/>
      <c r="P91" s="141"/>
    </row>
    <row r="92" spans="1:16" ht="15.75" thickBot="1">
      <c r="A92" s="85"/>
      <c r="B92" s="86"/>
      <c r="C92" s="93"/>
      <c r="D92" s="208" t="s">
        <v>36</v>
      </c>
      <c r="E92" s="344"/>
      <c r="F92" s="202"/>
      <c r="G92" s="202"/>
      <c r="H92" s="202"/>
      <c r="I92" s="200"/>
      <c r="J92" s="209">
        <f>J89*J90</f>
        <v>0</v>
      </c>
      <c r="K92" s="218"/>
      <c r="L92" s="209">
        <f>L89*L90</f>
        <v>0</v>
      </c>
      <c r="M92" s="121"/>
      <c r="N92" s="146"/>
      <c r="O92" s="121"/>
      <c r="P92" s="142"/>
    </row>
    <row r="93" spans="1:16" ht="15.75" thickBot="1">
      <c r="A93" s="85"/>
      <c r="B93" s="86"/>
      <c r="C93" s="93"/>
      <c r="D93" s="260" t="s">
        <v>62</v>
      </c>
      <c r="E93" s="261"/>
      <c r="F93" s="261"/>
      <c r="G93" s="261"/>
      <c r="H93" s="261"/>
      <c r="I93" s="261"/>
      <c r="J93" s="257"/>
      <c r="K93" s="205"/>
      <c r="L93" s="213"/>
      <c r="M93" s="205"/>
      <c r="N93" s="205"/>
      <c r="O93" s="205"/>
      <c r="P93" s="207"/>
    </row>
    <row r="94" spans="1:16" hidden="1">
      <c r="A94" s="85"/>
      <c r="B94" s="86"/>
      <c r="C94" s="93"/>
      <c r="D94" s="162" t="s">
        <v>33</v>
      </c>
      <c r="E94" s="342"/>
      <c r="F94" s="119"/>
      <c r="G94" s="119"/>
      <c r="H94" s="119"/>
      <c r="I94" s="120"/>
      <c r="J94" s="215"/>
      <c r="K94" s="218"/>
      <c r="L94" s="215"/>
      <c r="M94" s="121"/>
      <c r="N94" s="188"/>
      <c r="O94" s="121"/>
      <c r="P94" s="194">
        <f>J94+L94</f>
        <v>0</v>
      </c>
    </row>
    <row r="95" spans="1:16" hidden="1">
      <c r="A95" s="85"/>
      <c r="B95" s="86"/>
      <c r="C95" s="93"/>
      <c r="D95" s="162" t="s">
        <v>34</v>
      </c>
      <c r="E95" s="343"/>
      <c r="F95" s="121"/>
      <c r="G95" s="121"/>
      <c r="H95" s="121"/>
      <c r="I95" s="122"/>
      <c r="J95" s="60">
        <f>J96*60</f>
        <v>0</v>
      </c>
      <c r="K95" s="217">
        <v>244.44</v>
      </c>
      <c r="L95" s="60">
        <f>L96*60</f>
        <v>0</v>
      </c>
      <c r="M95" s="121"/>
      <c r="N95" s="145"/>
      <c r="O95" s="121"/>
      <c r="P95" s="141"/>
    </row>
    <row r="96" spans="1:16" hidden="1">
      <c r="A96" s="85"/>
      <c r="B96" s="86"/>
      <c r="C96" s="93"/>
      <c r="D96" s="163" t="s">
        <v>35</v>
      </c>
      <c r="E96" s="343"/>
      <c r="F96" s="121"/>
      <c r="G96" s="121"/>
      <c r="H96" s="121"/>
      <c r="I96" s="122"/>
      <c r="J96" s="60">
        <f>IF(ISERR(((((J94*4.07)/(SUM($J$79*2.12+$J$84*2.74+$J$89*5.06+J94*4.07+J99*2.74))))*$J$67)/(J94*60)),0,((((J94*4.07)/(SUM($J$79*2.12+$J$84*2.74+$J$89*5.06+J94*4.07+J99*2.74))))*$J$67)/(J94*60))</f>
        <v>0</v>
      </c>
      <c r="K96" s="122"/>
      <c r="L96" s="60">
        <f>IF(ISERR(((((L94*4.07)/(SUM($L$79*2.12+$L$84*2.74+$L$89*5.06+L94*4.07))))*$L$67)/(L94*60)),0,((((L94*4.07)/(SUM($L$79*2.12+$L$84*2.74+$L$89*5.06+L94*4.07))))*$L$67)/(L94*60))</f>
        <v>0</v>
      </c>
      <c r="M96" s="121"/>
      <c r="N96" s="145"/>
      <c r="O96" s="121"/>
      <c r="P96" s="141"/>
    </row>
    <row r="97" spans="1:16" ht="15.75" hidden="1" thickBot="1">
      <c r="A97" s="85"/>
      <c r="B97" s="86"/>
      <c r="C97" s="93"/>
      <c r="D97" s="199" t="s">
        <v>36</v>
      </c>
      <c r="E97" s="344"/>
      <c r="F97" s="202"/>
      <c r="G97" s="202"/>
      <c r="H97" s="202"/>
      <c r="I97" s="200"/>
      <c r="J97" s="61">
        <f>J94*J95</f>
        <v>0</v>
      </c>
      <c r="K97" s="200"/>
      <c r="L97" s="61">
        <f>L94*L95</f>
        <v>0</v>
      </c>
      <c r="M97" s="202"/>
      <c r="N97" s="147"/>
      <c r="O97" s="202"/>
      <c r="P97" s="214"/>
    </row>
    <row r="98" spans="1:16">
      <c r="A98" s="85"/>
      <c r="B98" s="86"/>
      <c r="C98" s="93"/>
      <c r="D98" s="260" t="s">
        <v>117</v>
      </c>
      <c r="E98" s="261"/>
      <c r="F98" s="261"/>
      <c r="G98" s="261"/>
      <c r="H98" s="261"/>
      <c r="I98" s="261"/>
      <c r="J98" s="257"/>
      <c r="K98" s="205"/>
      <c r="L98" s="213"/>
      <c r="M98" s="205"/>
      <c r="N98" s="205"/>
      <c r="O98" s="205"/>
      <c r="P98" s="207"/>
    </row>
    <row r="99" spans="1:16">
      <c r="A99" s="85"/>
      <c r="B99" s="86"/>
      <c r="C99" s="93"/>
      <c r="D99" s="162" t="s">
        <v>33</v>
      </c>
      <c r="E99" s="345"/>
      <c r="F99" s="119"/>
      <c r="G99" s="120"/>
      <c r="H99" s="215"/>
      <c r="I99" s="342"/>
      <c r="J99" s="120"/>
      <c r="K99" s="218"/>
      <c r="L99" s="215"/>
      <c r="M99" s="121"/>
      <c r="N99" s="188"/>
      <c r="O99" s="121"/>
      <c r="P99" s="194">
        <f>J99+L99</f>
        <v>0</v>
      </c>
    </row>
    <row r="100" spans="1:16">
      <c r="A100" s="85"/>
      <c r="B100" s="86"/>
      <c r="C100" s="93"/>
      <c r="D100" s="162" t="s">
        <v>34</v>
      </c>
      <c r="E100" s="346"/>
      <c r="F100" s="121"/>
      <c r="G100" s="122"/>
      <c r="H100" s="343"/>
      <c r="I100" s="343"/>
      <c r="J100" s="122"/>
      <c r="K100" s="217">
        <v>244.44</v>
      </c>
      <c r="L100" s="60">
        <f>L101*60</f>
        <v>0</v>
      </c>
      <c r="M100" s="121"/>
      <c r="N100" s="145"/>
      <c r="O100" s="121"/>
      <c r="P100" s="141"/>
    </row>
    <row r="101" spans="1:16">
      <c r="A101" s="85"/>
      <c r="B101" s="86"/>
      <c r="C101" s="93"/>
      <c r="D101" s="163" t="s">
        <v>35</v>
      </c>
      <c r="E101" s="346"/>
      <c r="F101" s="121"/>
      <c r="G101" s="122"/>
      <c r="H101" s="343"/>
      <c r="I101" s="343"/>
      <c r="J101" s="122"/>
      <c r="K101" s="122"/>
      <c r="L101" s="60">
        <f>IF(ISERR(((((L99*4.07)/(SUM($L$79*2.12+$L$84*2.74+$L$89*5.06+L99*4.07))))*$L$67)/(L99*60)),0,((((L99*4.07)/(SUM($L$79*2.12+$L$84*2.74+$L$89*5.06+L99*4.07))))*$L$67)/(L99*60))</f>
        <v>0</v>
      </c>
      <c r="M101" s="121"/>
      <c r="N101" s="145"/>
      <c r="O101" s="121"/>
      <c r="P101" s="141"/>
    </row>
    <row r="102" spans="1:16" ht="15.75" thickBot="1">
      <c r="A102" s="85"/>
      <c r="B102" s="86"/>
      <c r="C102" s="93"/>
      <c r="D102" s="199" t="s">
        <v>36</v>
      </c>
      <c r="E102" s="347"/>
      <c r="F102" s="202"/>
      <c r="G102" s="200"/>
      <c r="H102" s="61">
        <f>H67</f>
        <v>0</v>
      </c>
      <c r="I102" s="344"/>
      <c r="J102" s="200"/>
      <c r="K102" s="200"/>
      <c r="L102" s="61">
        <f>L99*L100</f>
        <v>0</v>
      </c>
      <c r="M102" s="202"/>
      <c r="N102" s="147"/>
      <c r="O102" s="202"/>
      <c r="P102" s="214"/>
    </row>
    <row r="103" spans="1:16" ht="15.75" thickBot="1">
      <c r="A103" s="92"/>
      <c r="B103" s="91"/>
      <c r="C103" s="94"/>
      <c r="D103" s="210" t="s">
        <v>38</v>
      </c>
      <c r="E103" s="348"/>
      <c r="F103" s="349"/>
      <c r="G103" s="350"/>
      <c r="H103" s="211">
        <f>SUM(H102)</f>
        <v>0</v>
      </c>
      <c r="I103" s="148"/>
      <c r="J103" s="341">
        <f>J97+J92+J87+J82</f>
        <v>0</v>
      </c>
      <c r="K103" s="144"/>
      <c r="L103" s="211">
        <f>L97+L92+L87+L82</f>
        <v>0</v>
      </c>
      <c r="M103" s="148"/>
      <c r="N103" s="147"/>
      <c r="O103" s="148"/>
      <c r="P103" s="212">
        <f>J103+L103</f>
        <v>0</v>
      </c>
    </row>
    <row r="553" spans="1:1">
      <c r="A553" s="77"/>
    </row>
    <row r="554" spans="1:1">
      <c r="A554" s="77" t="s">
        <v>57</v>
      </c>
    </row>
    <row r="600" spans="1:1">
      <c r="A600" s="6" t="s">
        <v>112</v>
      </c>
    </row>
    <row r="601" spans="1:1">
      <c r="A601" s="6" t="s">
        <v>113</v>
      </c>
    </row>
    <row r="604" spans="1:1">
      <c r="A604" s="6">
        <v>2.12</v>
      </c>
    </row>
    <row r="605" spans="1:1">
      <c r="A605" s="6">
        <v>2.74</v>
      </c>
    </row>
    <row r="606" spans="1:1">
      <c r="A606" s="6">
        <v>5.0599999999999996</v>
      </c>
    </row>
    <row r="607" spans="1:1">
      <c r="A607" s="6">
        <v>4.07</v>
      </c>
    </row>
    <row r="609" spans="1:1">
      <c r="A609" s="6">
        <v>127.26</v>
      </c>
    </row>
    <row r="610" spans="1:1">
      <c r="A610" s="6">
        <v>164.43</v>
      </c>
    </row>
    <row r="611" spans="1:1">
      <c r="A611" s="6">
        <v>303.66000000000003</v>
      </c>
    </row>
    <row r="612" spans="1:1">
      <c r="A612" s="6">
        <v>244.44</v>
      </c>
    </row>
    <row r="989" spans="1:1">
      <c r="A989" s="161">
        <v>502567</v>
      </c>
    </row>
    <row r="990" spans="1:1">
      <c r="A990" s="161">
        <v>251283</v>
      </c>
    </row>
    <row r="995" spans="1:1">
      <c r="A995" s="164">
        <f>127.26/60</f>
        <v>2.121</v>
      </c>
    </row>
    <row r="996" spans="1:1">
      <c r="A996" s="164">
        <f>164.43/60</f>
        <v>2.7404999999999999</v>
      </c>
    </row>
    <row r="997" spans="1:1">
      <c r="A997" s="164">
        <f>303.66/60</f>
        <v>5.0610000000000008</v>
      </c>
    </row>
    <row r="998" spans="1:1">
      <c r="A998" s="164">
        <f>244.44/60</f>
        <v>4.0739999999999998</v>
      </c>
    </row>
  </sheetData>
  <sheetProtection password="9411" sheet="1" objects="1" scenarios="1"/>
  <mergeCells count="22">
    <mergeCell ref="I6:J6"/>
    <mergeCell ref="D3:P3"/>
    <mergeCell ref="M6:N6"/>
    <mergeCell ref="O6:P6"/>
    <mergeCell ref="K6:L6"/>
    <mergeCell ref="E6:F6"/>
    <mergeCell ref="E5:P5"/>
    <mergeCell ref="G6:H6"/>
    <mergeCell ref="A1:P1"/>
    <mergeCell ref="B2:P2"/>
    <mergeCell ref="B3:C3"/>
    <mergeCell ref="A4:B4"/>
    <mergeCell ref="C4:P4"/>
    <mergeCell ref="D83:I83"/>
    <mergeCell ref="D88:I88"/>
    <mergeCell ref="D93:I93"/>
    <mergeCell ref="D98:I98"/>
    <mergeCell ref="A51:C51"/>
    <mergeCell ref="A63:C63"/>
    <mergeCell ref="D78:I78"/>
    <mergeCell ref="A77:C77"/>
    <mergeCell ref="A76:E76"/>
  </mergeCells>
  <conditionalFormatting sqref="J80">
    <cfRule type="cellIs" dxfId="3" priority="4" operator="greaterThanOrEqual">
      <formula>$A$609</formula>
    </cfRule>
  </conditionalFormatting>
  <conditionalFormatting sqref="J85">
    <cfRule type="cellIs" dxfId="2" priority="3" operator="greaterThanOrEqual">
      <formula>$A$610</formula>
    </cfRule>
  </conditionalFormatting>
  <conditionalFormatting sqref="J90">
    <cfRule type="cellIs" dxfId="1" priority="2" operator="greaterThanOrEqual">
      <formula>$A$611</formula>
    </cfRule>
  </conditionalFormatting>
  <conditionalFormatting sqref="J95">
    <cfRule type="cellIs" dxfId="0" priority="1" operator="greaterThanOrEqual">
      <formula>$A$612</formula>
    </cfRule>
  </conditionalFormatting>
  <dataValidations xWindow="1542" yWindow="228" count="2">
    <dataValidation type="list" allowBlank="1" showInputMessage="1" showErrorMessage="1" sqref="B8:C31">
      <formula1>$A$553:$A$554</formula1>
    </dataValidation>
    <dataValidation type="list" allowBlank="1" showInputMessage="1" showErrorMessage="1" sqref="C4:P4">
      <formula1>$A$600:$A$601</formula1>
    </dataValidation>
  </dataValidations>
  <printOptions horizontalCentered="1"/>
  <pageMargins left="0.2" right="0.2" top="0.75" bottom="0.75" header="0.3" footer="0.3"/>
  <pageSetup scale="63" fitToHeight="2" orientation="landscape" r:id="rId1"/>
  <rowBreaks count="2" manualBreakCount="2">
    <brk id="50" max="11" man="1"/>
    <brk id="103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29.7109375" style="6" customWidth="1"/>
    <col min="4" max="4" width="9.140625" style="6"/>
    <col min="5" max="5" width="10.85546875" style="6" customWidth="1"/>
    <col min="6" max="6" width="12.42578125" style="6" customWidth="1"/>
    <col min="7" max="7" width="0" style="6" hidden="1" customWidth="1"/>
    <col min="8" max="16384" width="9.140625" style="6"/>
  </cols>
  <sheetData>
    <row r="1" spans="1:7" ht="15.75">
      <c r="A1" s="293" t="s">
        <v>111</v>
      </c>
      <c r="B1" s="294"/>
      <c r="C1" s="294"/>
      <c r="D1" s="294"/>
      <c r="E1" s="294"/>
      <c r="F1" s="294"/>
      <c r="G1" s="294"/>
    </row>
    <row r="2" spans="1:7">
      <c r="A2" s="295" t="s">
        <v>39</v>
      </c>
      <c r="B2" s="296"/>
      <c r="C2" s="319" t="str">
        <f>'B-1 Funded Program Budget'!$B$2</f>
        <v>CBO</v>
      </c>
      <c r="D2" s="320"/>
      <c r="E2" s="320"/>
      <c r="F2" s="321"/>
      <c r="G2" s="168"/>
    </row>
    <row r="3" spans="1:7">
      <c r="A3" s="295" t="s">
        <v>40</v>
      </c>
      <c r="B3" s="296"/>
      <c r="C3" s="322">
        <f>'B-1 Funded Program Budget'!C4:P4</f>
        <v>0</v>
      </c>
      <c r="D3" s="323"/>
      <c r="E3" s="323"/>
      <c r="F3" s="324"/>
      <c r="G3" s="169"/>
    </row>
    <row r="4" spans="1:7">
      <c r="A4" s="295" t="s">
        <v>41</v>
      </c>
      <c r="B4" s="296"/>
      <c r="C4" s="310">
        <f ca="1">NOW()</f>
        <v>42298.716428587963</v>
      </c>
      <c r="D4" s="311"/>
      <c r="E4" s="311"/>
      <c r="F4" s="312"/>
      <c r="G4" s="170"/>
    </row>
    <row r="5" spans="1:7" ht="30" customHeight="1">
      <c r="A5" s="325" t="s">
        <v>56</v>
      </c>
      <c r="B5" s="325"/>
      <c r="C5" s="325"/>
      <c r="D5" s="325"/>
      <c r="E5" s="325"/>
      <c r="F5" s="326"/>
      <c r="G5" s="170"/>
    </row>
    <row r="6" spans="1:7">
      <c r="A6" s="171"/>
      <c r="B6" s="304" t="s">
        <v>43</v>
      </c>
      <c r="C6" s="304"/>
      <c r="D6" s="172"/>
      <c r="E6" s="258" t="s">
        <v>30</v>
      </c>
      <c r="F6" s="173"/>
      <c r="G6" s="174" t="s">
        <v>44</v>
      </c>
    </row>
    <row r="7" spans="1:7">
      <c r="A7" s="64">
        <v>1</v>
      </c>
      <c r="B7" s="287"/>
      <c r="C7" s="305"/>
      <c r="D7" s="65"/>
      <c r="E7" s="66"/>
      <c r="F7" s="67"/>
      <c r="G7" s="62"/>
    </row>
    <row r="8" spans="1:7">
      <c r="A8" s="67"/>
      <c r="B8" s="306"/>
      <c r="C8" s="307"/>
      <c r="D8" s="65"/>
      <c r="E8" s="66"/>
      <c r="F8" s="67"/>
      <c r="G8" s="62"/>
    </row>
    <row r="9" spans="1:7">
      <c r="A9" s="67"/>
      <c r="B9" s="308"/>
      <c r="C9" s="309"/>
      <c r="D9" s="65" t="s">
        <v>45</v>
      </c>
      <c r="E9" s="167"/>
      <c r="F9" s="67"/>
      <c r="G9" s="68"/>
    </row>
    <row r="10" spans="1:7">
      <c r="A10" s="67"/>
      <c r="B10" s="67"/>
      <c r="C10" s="67"/>
      <c r="D10" s="65"/>
      <c r="E10" s="66"/>
      <c r="F10" s="67"/>
      <c r="G10" s="62"/>
    </row>
    <row r="11" spans="1:7">
      <c r="A11" s="67" t="s">
        <v>46</v>
      </c>
      <c r="B11" s="287"/>
      <c r="C11" s="305"/>
      <c r="D11" s="65"/>
      <c r="E11" s="66"/>
      <c r="F11" s="67"/>
      <c r="G11" s="62"/>
    </row>
    <row r="12" spans="1:7">
      <c r="A12" s="67"/>
      <c r="B12" s="306"/>
      <c r="C12" s="307"/>
      <c r="D12" s="65"/>
      <c r="E12" s="66"/>
      <c r="F12" s="67"/>
      <c r="G12" s="62"/>
    </row>
    <row r="13" spans="1:7">
      <c r="A13" s="67"/>
      <c r="B13" s="308"/>
      <c r="C13" s="309"/>
      <c r="D13" s="65" t="s">
        <v>45</v>
      </c>
      <c r="E13" s="167"/>
      <c r="F13" s="67"/>
      <c r="G13" s="68"/>
    </row>
    <row r="14" spans="1:7">
      <c r="A14" s="69"/>
      <c r="B14" s="70"/>
      <c r="C14" s="70"/>
      <c r="D14" s="65"/>
      <c r="E14" s="66"/>
      <c r="F14" s="67"/>
      <c r="G14" s="62"/>
    </row>
    <row r="15" spans="1:7">
      <c r="A15" s="67" t="s">
        <v>47</v>
      </c>
      <c r="B15" s="287"/>
      <c r="C15" s="305"/>
      <c r="D15" s="65"/>
      <c r="E15" s="66"/>
      <c r="F15" s="67"/>
      <c r="G15" s="62"/>
    </row>
    <row r="16" spans="1:7">
      <c r="A16" s="67"/>
      <c r="B16" s="306"/>
      <c r="C16" s="307"/>
      <c r="D16" s="65"/>
      <c r="E16" s="66"/>
      <c r="F16" s="67"/>
      <c r="G16" s="62"/>
    </row>
    <row r="17" spans="1:7">
      <c r="A17" s="67"/>
      <c r="B17" s="308"/>
      <c r="C17" s="309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66"/>
      <c r="F18" s="67"/>
      <c r="G18" s="62"/>
    </row>
    <row r="19" spans="1:7">
      <c r="A19" s="67" t="s">
        <v>48</v>
      </c>
      <c r="B19" s="287"/>
      <c r="C19" s="305"/>
      <c r="D19" s="65"/>
      <c r="E19" s="66"/>
      <c r="F19" s="67"/>
      <c r="G19" s="62"/>
    </row>
    <row r="20" spans="1:7">
      <c r="A20" s="67"/>
      <c r="B20" s="306"/>
      <c r="C20" s="307"/>
      <c r="D20" s="65"/>
      <c r="E20" s="66"/>
      <c r="F20" s="67"/>
      <c r="G20" s="62"/>
    </row>
    <row r="21" spans="1:7">
      <c r="A21" s="67"/>
      <c r="B21" s="308"/>
      <c r="C21" s="309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66"/>
      <c r="F22" s="67"/>
      <c r="G22" s="62"/>
    </row>
    <row r="23" spans="1:7">
      <c r="A23" s="67" t="s">
        <v>49</v>
      </c>
      <c r="B23" s="313"/>
      <c r="C23" s="314"/>
      <c r="D23" s="65"/>
      <c r="E23" s="66"/>
      <c r="F23" s="67"/>
      <c r="G23" s="62"/>
    </row>
    <row r="24" spans="1:7">
      <c r="A24" s="67"/>
      <c r="B24" s="315"/>
      <c r="C24" s="316"/>
      <c r="D24" s="65"/>
      <c r="E24" s="66"/>
      <c r="F24" s="67"/>
      <c r="G24" s="62"/>
    </row>
    <row r="25" spans="1:7">
      <c r="A25" s="67"/>
      <c r="B25" s="317"/>
      <c r="C25" s="318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66"/>
      <c r="F26" s="67"/>
      <c r="G26" s="62"/>
    </row>
    <row r="27" spans="1:7">
      <c r="A27" s="67" t="s">
        <v>50</v>
      </c>
      <c r="B27" s="287"/>
      <c r="C27" s="305"/>
      <c r="D27" s="65"/>
      <c r="E27" s="66"/>
      <c r="F27" s="67"/>
      <c r="G27" s="62"/>
    </row>
    <row r="28" spans="1:7">
      <c r="A28" s="67"/>
      <c r="B28" s="306"/>
      <c r="C28" s="307"/>
      <c r="D28" s="65"/>
      <c r="E28" s="66"/>
      <c r="F28" s="67"/>
      <c r="G28" s="62"/>
    </row>
    <row r="29" spans="1:7">
      <c r="A29" s="67"/>
      <c r="B29" s="308"/>
      <c r="C29" s="309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66"/>
      <c r="F30" s="67"/>
      <c r="G30" s="67"/>
    </row>
    <row r="31" spans="1:7">
      <c r="A31" s="67" t="s">
        <v>51</v>
      </c>
      <c r="B31" s="313"/>
      <c r="C31" s="314"/>
      <c r="D31" s="65"/>
      <c r="E31" s="66"/>
      <c r="F31" s="67"/>
      <c r="G31" s="67"/>
    </row>
    <row r="32" spans="1:7">
      <c r="A32" s="67"/>
      <c r="B32" s="315"/>
      <c r="C32" s="316"/>
      <c r="D32" s="65"/>
      <c r="E32" s="66"/>
      <c r="F32" s="67"/>
      <c r="G32" s="62"/>
    </row>
    <row r="33" spans="1:7">
      <c r="A33" s="67"/>
      <c r="B33" s="317"/>
      <c r="C33" s="318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66"/>
      <c r="F34" s="67"/>
      <c r="G34" s="67"/>
    </row>
    <row r="35" spans="1:7">
      <c r="A35" s="71" t="s">
        <v>52</v>
      </c>
      <c r="B35" s="287"/>
      <c r="C35" s="305"/>
      <c r="D35" s="65"/>
      <c r="E35" s="66"/>
      <c r="F35" s="67"/>
      <c r="G35" s="62"/>
    </row>
    <row r="36" spans="1:7">
      <c r="A36" s="67"/>
      <c r="B36" s="306"/>
      <c r="C36" s="307"/>
      <c r="D36" s="65"/>
      <c r="E36" s="66"/>
      <c r="F36" s="67"/>
      <c r="G36" s="62"/>
    </row>
    <row r="37" spans="1:7">
      <c r="A37" s="67"/>
      <c r="B37" s="308"/>
      <c r="C37" s="309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66"/>
      <c r="F38" s="67"/>
      <c r="G38" s="67"/>
    </row>
    <row r="39" spans="1:7">
      <c r="A39" s="71" t="s">
        <v>53</v>
      </c>
      <c r="B39" s="287"/>
      <c r="C39" s="305"/>
      <c r="D39" s="65"/>
      <c r="E39" s="66"/>
      <c r="F39" s="67"/>
      <c r="G39" s="62"/>
    </row>
    <row r="40" spans="1:7">
      <c r="A40" s="67"/>
      <c r="B40" s="306"/>
      <c r="C40" s="307"/>
      <c r="D40" s="65"/>
      <c r="E40" s="66"/>
      <c r="F40" s="67"/>
      <c r="G40" s="62"/>
    </row>
    <row r="41" spans="1:7">
      <c r="A41" s="67"/>
      <c r="B41" s="308"/>
      <c r="C41" s="309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66"/>
      <c r="F42" s="67"/>
      <c r="G42" s="62"/>
    </row>
    <row r="43" spans="1:7">
      <c r="A43" s="71" t="s">
        <v>54</v>
      </c>
      <c r="B43" s="287"/>
      <c r="C43" s="305"/>
      <c r="D43" s="65"/>
      <c r="E43" s="66"/>
      <c r="F43" s="67"/>
      <c r="G43" s="62"/>
    </row>
    <row r="44" spans="1:7">
      <c r="A44" s="67"/>
      <c r="B44" s="306"/>
      <c r="C44" s="307"/>
      <c r="D44" s="65"/>
      <c r="E44" s="66"/>
      <c r="F44" s="67"/>
      <c r="G44" s="62"/>
    </row>
    <row r="45" spans="1:7">
      <c r="A45" s="67"/>
      <c r="B45" s="308"/>
      <c r="C45" s="309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67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2"/>
    </row>
    <row r="48" spans="1:7" ht="15.75" thickTop="1">
      <c r="A48" s="75"/>
      <c r="B48" s="75"/>
      <c r="C48" s="75"/>
      <c r="D48" s="75"/>
      <c r="E48" s="75"/>
      <c r="F48" s="75"/>
      <c r="G48" s="75"/>
    </row>
  </sheetData>
  <sheetProtection password="9411" sheet="1" objects="1" scenarios="1"/>
  <mergeCells count="20">
    <mergeCell ref="B47:C47"/>
    <mergeCell ref="B23:C25"/>
    <mergeCell ref="B27:C29"/>
    <mergeCell ref="B31:C33"/>
    <mergeCell ref="B35:C37"/>
    <mergeCell ref="B39:C41"/>
    <mergeCell ref="B43:C45"/>
    <mergeCell ref="A5:F5"/>
    <mergeCell ref="B6:C6"/>
    <mergeCell ref="B7:C9"/>
    <mergeCell ref="B11:C13"/>
    <mergeCell ref="B15:C17"/>
    <mergeCell ref="B19:C21"/>
    <mergeCell ref="A1:G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M44"/>
  <sheetViews>
    <sheetView zoomScale="120" zoomScaleNormal="120" workbookViewId="0">
      <selection activeCell="A6" sqref="A6"/>
    </sheetView>
  </sheetViews>
  <sheetFormatPr defaultRowHeight="15"/>
  <cols>
    <col min="1" max="1" width="17.28515625" customWidth="1"/>
    <col min="2" max="2" width="48.5703125" customWidth="1"/>
    <col min="3" max="3" width="16.42578125" bestFit="1" customWidth="1"/>
    <col min="4" max="4" width="24.42578125" customWidth="1"/>
    <col min="5" max="5" width="18.42578125" customWidth="1"/>
    <col min="7" max="7" width="10.42578125" customWidth="1"/>
  </cols>
  <sheetData>
    <row r="2" spans="1:13">
      <c r="A2" s="221" t="s">
        <v>78</v>
      </c>
      <c r="B2" s="333" t="str">
        <f>'B-1 Funded Program Budget'!B2:P2</f>
        <v>CBO</v>
      </c>
      <c r="C2" s="334"/>
      <c r="F2" s="335" t="s">
        <v>98</v>
      </c>
      <c r="G2" s="336"/>
      <c r="H2" s="336"/>
      <c r="I2" s="336"/>
      <c r="J2" s="336"/>
      <c r="K2" s="336"/>
      <c r="L2" s="336"/>
      <c r="M2" s="337"/>
    </row>
    <row r="3" spans="1:13" ht="30" customHeight="1">
      <c r="A3" s="223" t="s">
        <v>79</v>
      </c>
      <c r="B3" s="226" t="s">
        <v>83</v>
      </c>
      <c r="C3" s="223" t="s">
        <v>90</v>
      </c>
      <c r="D3" s="327" t="s">
        <v>96</v>
      </c>
      <c r="E3" s="243"/>
      <c r="F3" s="246"/>
      <c r="G3" s="247"/>
      <c r="H3" s="247"/>
      <c r="I3" s="247"/>
      <c r="J3" s="247"/>
      <c r="K3" s="247"/>
      <c r="L3" s="247"/>
      <c r="M3" s="248"/>
    </row>
    <row r="4" spans="1:13">
      <c r="A4" s="224">
        <f>COUNTIF('B-1 Funded Program Budget'!B8:B31, "X")</f>
        <v>0</v>
      </c>
      <c r="B4" s="224"/>
      <c r="C4" s="224">
        <f>COUNTIF('B-1 Funded Program Budget'!C8:C31, "X")</f>
        <v>0</v>
      </c>
      <c r="D4" s="328"/>
      <c r="E4" s="244"/>
      <c r="F4" s="246"/>
      <c r="G4" s="247"/>
      <c r="H4" s="247"/>
      <c r="I4" s="247"/>
      <c r="J4" s="247"/>
      <c r="K4" s="247"/>
      <c r="L4" s="247"/>
      <c r="M4" s="248"/>
    </row>
    <row r="5" spans="1:13" ht="45">
      <c r="A5" s="223" t="s">
        <v>80</v>
      </c>
      <c r="B5" s="226" t="s">
        <v>84</v>
      </c>
      <c r="C5" s="223" t="s">
        <v>91</v>
      </c>
      <c r="D5" s="327" t="s">
        <v>97</v>
      </c>
      <c r="E5" s="243"/>
      <c r="F5" s="246"/>
      <c r="G5" s="247"/>
      <c r="H5" s="247"/>
      <c r="I5" s="247"/>
      <c r="J5" s="247"/>
      <c r="K5" s="247"/>
      <c r="L5" s="247"/>
      <c r="M5" s="248"/>
    </row>
    <row r="6" spans="1:13">
      <c r="A6" s="225" t="e">
        <f>((((SUMIF('B-1 Funded Program Budget'!B8:B31,"X",'B-1 Funded Program Budget'!J8:J31))+('B-1 Funded Program Budget'!B33*(SUMIF('B-1 Funded Program Budget'!B8:B31,"X",'B-1 Funded Program Budget'!J8:J31))))/'B-1 Funded Program Budget'!J34))</f>
        <v>#DIV/0!</v>
      </c>
      <c r="B6" s="228">
        <f>('B-1 Funded Program Budget'!E5)-('B-1 Funded Program Budget'!J76)</f>
        <v>600000</v>
      </c>
      <c r="C6" s="225" t="e">
        <f>1-A6</f>
        <v>#DIV/0!</v>
      </c>
      <c r="D6" s="328"/>
      <c r="E6" s="244"/>
      <c r="F6" s="246"/>
      <c r="G6" s="247"/>
      <c r="H6" s="247"/>
      <c r="I6" s="247"/>
      <c r="J6" s="247"/>
      <c r="K6" s="247"/>
      <c r="L6" s="247"/>
      <c r="M6" s="248"/>
    </row>
    <row r="7" spans="1:13" ht="37.5" customHeight="1">
      <c r="A7" s="327" t="s">
        <v>85</v>
      </c>
      <c r="B7" s="232" t="s">
        <v>95</v>
      </c>
      <c r="C7" s="229" t="s">
        <v>92</v>
      </c>
      <c r="D7" s="327" t="s">
        <v>102</v>
      </c>
      <c r="E7" s="249"/>
      <c r="F7" s="246"/>
      <c r="G7" s="247"/>
      <c r="H7" s="247"/>
      <c r="I7" s="247"/>
      <c r="J7" s="247"/>
      <c r="K7" s="247"/>
      <c r="L7" s="247"/>
      <c r="M7" s="248"/>
    </row>
    <row r="8" spans="1:13" ht="15.75" customHeight="1">
      <c r="A8" s="328"/>
      <c r="B8" s="233"/>
      <c r="C8" s="224">
        <f>'B-1 Funded Program Budget'!B32+'B-1 Funded Program Budget'!C32</f>
        <v>0</v>
      </c>
      <c r="D8" s="328"/>
      <c r="E8" s="250"/>
      <c r="F8" s="246"/>
      <c r="G8" s="247"/>
      <c r="H8" s="247"/>
      <c r="I8" s="247"/>
      <c r="J8" s="247"/>
      <c r="K8" s="247"/>
      <c r="L8" s="247"/>
      <c r="M8" s="248"/>
    </row>
    <row r="9" spans="1:13" ht="38.25" customHeight="1">
      <c r="A9" s="327" t="s">
        <v>86</v>
      </c>
      <c r="B9" s="329"/>
      <c r="C9" s="229" t="s">
        <v>93</v>
      </c>
      <c r="D9" s="327" t="s">
        <v>99</v>
      </c>
      <c r="E9" s="241"/>
      <c r="F9" s="246"/>
      <c r="G9" s="247"/>
      <c r="H9" s="247"/>
      <c r="I9" s="247"/>
      <c r="J9" s="247"/>
      <c r="K9" s="247"/>
      <c r="L9" s="247"/>
      <c r="M9" s="248"/>
    </row>
    <row r="10" spans="1:13" ht="18.75" customHeight="1">
      <c r="A10" s="328"/>
      <c r="B10" s="330"/>
      <c r="C10" s="230">
        <f>'B-1 Funded Program Budget'!I32</f>
        <v>0</v>
      </c>
      <c r="D10" s="328"/>
      <c r="E10" s="242"/>
      <c r="F10" s="246"/>
      <c r="G10" s="247"/>
      <c r="H10" s="247"/>
      <c r="I10" s="247"/>
      <c r="J10" s="247"/>
      <c r="K10" s="247"/>
      <c r="L10" s="247"/>
      <c r="M10" s="248"/>
    </row>
    <row r="11" spans="1:13" ht="30" customHeight="1">
      <c r="A11" s="327" t="s">
        <v>87</v>
      </c>
      <c r="B11" s="331" t="e">
        <f>'B-1 Funded Program Budget'!J34/'B-1 Funded Program Budget'!J67</f>
        <v>#DIV/0!</v>
      </c>
      <c r="C11" s="229" t="s">
        <v>94</v>
      </c>
      <c r="D11" s="327" t="s">
        <v>100</v>
      </c>
      <c r="E11" s="241"/>
      <c r="F11" s="246"/>
      <c r="G11" s="247"/>
      <c r="H11" s="247"/>
      <c r="I11" s="247"/>
      <c r="J11" s="247"/>
      <c r="K11" s="247"/>
      <c r="L11" s="247"/>
      <c r="M11" s="248"/>
    </row>
    <row r="12" spans="1:13">
      <c r="A12" s="328"/>
      <c r="B12" s="332"/>
      <c r="C12" s="231">
        <f>'B-1 Funded Program Budget'!B33</f>
        <v>0</v>
      </c>
      <c r="D12" s="328"/>
      <c r="E12" s="242"/>
      <c r="F12" s="246"/>
      <c r="G12" s="247"/>
      <c r="H12" s="247"/>
      <c r="I12" s="247"/>
      <c r="J12" s="247"/>
      <c r="K12" s="247"/>
      <c r="L12" s="247"/>
      <c r="M12" s="248"/>
    </row>
    <row r="13" spans="1:13" ht="45" customHeight="1">
      <c r="A13" s="327" t="s">
        <v>88</v>
      </c>
      <c r="B13" s="331" t="e">
        <f>'B-1 Funded Program Budget'!J65/'B-1 Funded Program Budget'!J67</f>
        <v>#DIV/0!</v>
      </c>
      <c r="C13" s="251" t="s">
        <v>103</v>
      </c>
      <c r="F13" s="246"/>
      <c r="G13" s="247"/>
      <c r="H13" s="247"/>
      <c r="I13" s="247"/>
      <c r="J13" s="247"/>
      <c r="K13" s="247"/>
      <c r="L13" s="247"/>
      <c r="M13" s="248"/>
    </row>
    <row r="14" spans="1:13">
      <c r="A14" s="328"/>
      <c r="B14" s="332"/>
      <c r="C14" s="252">
        <f>'B-1 Funded Program Budget'!J76</f>
        <v>0</v>
      </c>
      <c r="F14" s="246"/>
      <c r="G14" s="247"/>
      <c r="H14" s="247"/>
      <c r="I14" s="247"/>
      <c r="J14" s="247"/>
      <c r="K14" s="247"/>
      <c r="L14" s="247"/>
      <c r="M14" s="248"/>
    </row>
    <row r="15" spans="1:13" ht="30" customHeight="1">
      <c r="A15" s="327" t="s">
        <v>89</v>
      </c>
      <c r="B15" s="331" t="e">
        <f>'B-1 Funded Program Budget'!J66/'B-1 Funded Program Budget'!J67</f>
        <v>#DIV/0!</v>
      </c>
      <c r="C15" s="253" t="s">
        <v>101</v>
      </c>
      <c r="F15" s="246"/>
      <c r="G15" s="247"/>
      <c r="H15" s="247"/>
      <c r="I15" s="247"/>
      <c r="J15" s="247"/>
      <c r="K15" s="247"/>
      <c r="L15" s="247"/>
      <c r="M15" s="248"/>
    </row>
    <row r="16" spans="1:13" ht="30" customHeight="1">
      <c r="A16" s="328"/>
      <c r="B16" s="332"/>
      <c r="C16" s="224"/>
      <c r="F16" s="238"/>
      <c r="G16" s="245"/>
      <c r="H16" s="245"/>
      <c r="I16" s="245"/>
      <c r="J16" s="245"/>
      <c r="K16" s="245"/>
      <c r="L16" s="245"/>
      <c r="M16" s="239"/>
    </row>
    <row r="20" spans="1:7">
      <c r="A20" s="234" t="s">
        <v>4</v>
      </c>
      <c r="B20" s="235" t="s">
        <v>7</v>
      </c>
      <c r="E20" s="221" t="s">
        <v>105</v>
      </c>
      <c r="F20" s="254"/>
      <c r="G20" s="222"/>
    </row>
    <row r="21" spans="1:7">
      <c r="A21" s="236">
        <f>'B-1 Funded Program Budget'!A8</f>
        <v>0</v>
      </c>
      <c r="B21" s="237">
        <f>'B-1 Funded Program Budget'!D8</f>
        <v>0</v>
      </c>
      <c r="E21" s="240" t="s">
        <v>106</v>
      </c>
      <c r="F21" s="255" t="s">
        <v>107</v>
      </c>
      <c r="G21" s="256" t="s">
        <v>108</v>
      </c>
    </row>
    <row r="22" spans="1:7">
      <c r="A22" s="236">
        <f>'B-1 Funded Program Budget'!A9</f>
        <v>0</v>
      </c>
      <c r="B22" s="237">
        <f>'B-1 Funded Program Budget'!D9</f>
        <v>0</v>
      </c>
      <c r="E22" s="246" t="s">
        <v>81</v>
      </c>
      <c r="F22" s="247"/>
      <c r="G22" s="248"/>
    </row>
    <row r="23" spans="1:7">
      <c r="A23" s="236">
        <f>'B-1 Funded Program Budget'!A10</f>
        <v>0</v>
      </c>
      <c r="B23" s="237">
        <f>'B-1 Funded Program Budget'!D10</f>
        <v>0</v>
      </c>
      <c r="E23" s="246" t="s">
        <v>82</v>
      </c>
      <c r="F23" s="247"/>
      <c r="G23" s="248"/>
    </row>
    <row r="24" spans="1:7">
      <c r="A24" s="236">
        <f>'B-1 Funded Program Budget'!A11</f>
        <v>0</v>
      </c>
      <c r="B24" s="237">
        <f>'B-1 Funded Program Budget'!D11</f>
        <v>0</v>
      </c>
      <c r="E24" s="238" t="s">
        <v>104</v>
      </c>
      <c r="F24" s="245"/>
      <c r="G24" s="239"/>
    </row>
    <row r="25" spans="1:7">
      <c r="A25" s="236">
        <f>'B-1 Funded Program Budget'!A12</f>
        <v>0</v>
      </c>
      <c r="B25" s="237">
        <f>'B-1 Funded Program Budget'!D12</f>
        <v>0</v>
      </c>
    </row>
    <row r="26" spans="1:7">
      <c r="A26" s="236">
        <f>'B-1 Funded Program Budget'!A13</f>
        <v>0</v>
      </c>
      <c r="B26" s="237">
        <f>'B-1 Funded Program Budget'!D13</f>
        <v>0</v>
      </c>
    </row>
    <row r="27" spans="1:7">
      <c r="A27" s="236">
        <f>'B-1 Funded Program Budget'!A14</f>
        <v>0</v>
      </c>
      <c r="B27" s="237">
        <f>'B-1 Funded Program Budget'!D14</f>
        <v>0</v>
      </c>
    </row>
    <row r="28" spans="1:7">
      <c r="A28" s="236">
        <f>'B-1 Funded Program Budget'!A15</f>
        <v>0</v>
      </c>
      <c r="B28" s="237">
        <f>'B-1 Funded Program Budget'!D15</f>
        <v>0</v>
      </c>
    </row>
    <row r="29" spans="1:7">
      <c r="A29" s="236">
        <f>'B-1 Funded Program Budget'!A16</f>
        <v>0</v>
      </c>
      <c r="B29" s="237">
        <f>'B-1 Funded Program Budget'!D16</f>
        <v>0</v>
      </c>
    </row>
    <row r="30" spans="1:7">
      <c r="A30" s="236">
        <f>'B-1 Funded Program Budget'!A17</f>
        <v>0</v>
      </c>
      <c r="B30" s="237">
        <f>'B-1 Funded Program Budget'!D17</f>
        <v>0</v>
      </c>
    </row>
    <row r="31" spans="1:7">
      <c r="A31" s="236">
        <f>'B-1 Funded Program Budget'!A18</f>
        <v>0</v>
      </c>
      <c r="B31" s="237">
        <f>'B-1 Funded Program Budget'!D18</f>
        <v>0</v>
      </c>
    </row>
    <row r="32" spans="1:7">
      <c r="A32" s="236">
        <f>'B-1 Funded Program Budget'!A19</f>
        <v>0</v>
      </c>
      <c r="B32" s="237">
        <f>'B-1 Funded Program Budget'!D19</f>
        <v>0</v>
      </c>
    </row>
    <row r="33" spans="1:2">
      <c r="A33" s="236">
        <f>'B-1 Funded Program Budget'!A20</f>
        <v>0</v>
      </c>
      <c r="B33" s="237">
        <f>'B-1 Funded Program Budget'!D20</f>
        <v>0</v>
      </c>
    </row>
    <row r="34" spans="1:2">
      <c r="A34" s="236">
        <f>'B-1 Funded Program Budget'!A21</f>
        <v>0</v>
      </c>
      <c r="B34" s="237">
        <f>'B-1 Funded Program Budget'!D21</f>
        <v>0</v>
      </c>
    </row>
    <row r="35" spans="1:2">
      <c r="A35" s="236">
        <f>'B-1 Funded Program Budget'!A22</f>
        <v>0</v>
      </c>
      <c r="B35" s="237">
        <f>'B-1 Funded Program Budget'!D22</f>
        <v>0</v>
      </c>
    </row>
    <row r="36" spans="1:2">
      <c r="A36" s="236">
        <f>'B-1 Funded Program Budget'!A23</f>
        <v>0</v>
      </c>
      <c r="B36" s="237">
        <f>'B-1 Funded Program Budget'!D23</f>
        <v>0</v>
      </c>
    </row>
    <row r="37" spans="1:2">
      <c r="A37" s="236">
        <f>'B-1 Funded Program Budget'!A24</f>
        <v>0</v>
      </c>
      <c r="B37" s="237">
        <f>'B-1 Funded Program Budget'!D24</f>
        <v>0</v>
      </c>
    </row>
    <row r="38" spans="1:2">
      <c r="A38" s="236">
        <f>'B-1 Funded Program Budget'!A25</f>
        <v>0</v>
      </c>
      <c r="B38" s="237">
        <f>'B-1 Funded Program Budget'!D25</f>
        <v>0</v>
      </c>
    </row>
    <row r="39" spans="1:2">
      <c r="A39" s="236">
        <f>'B-1 Funded Program Budget'!A26</f>
        <v>0</v>
      </c>
      <c r="B39" s="237">
        <f>'B-1 Funded Program Budget'!D26</f>
        <v>0</v>
      </c>
    </row>
    <row r="40" spans="1:2">
      <c r="A40" s="236">
        <f>'B-1 Funded Program Budget'!A27</f>
        <v>0</v>
      </c>
      <c r="B40" s="237">
        <f>'B-1 Funded Program Budget'!D27</f>
        <v>0</v>
      </c>
    </row>
    <row r="41" spans="1:2">
      <c r="A41" s="236">
        <f>'B-1 Funded Program Budget'!A28</f>
        <v>0</v>
      </c>
      <c r="B41" s="237">
        <f>'B-1 Funded Program Budget'!D28</f>
        <v>0</v>
      </c>
    </row>
    <row r="42" spans="1:2">
      <c r="A42" s="236">
        <f>'B-1 Funded Program Budget'!A29</f>
        <v>0</v>
      </c>
      <c r="B42" s="237">
        <f>'B-1 Funded Program Budget'!D29</f>
        <v>0</v>
      </c>
    </row>
    <row r="43" spans="1:2">
      <c r="A43" s="236">
        <f>'B-1 Funded Program Budget'!A30</f>
        <v>0</v>
      </c>
      <c r="B43" s="237">
        <f>'B-1 Funded Program Budget'!D30</f>
        <v>0</v>
      </c>
    </row>
    <row r="44" spans="1:2">
      <c r="A44" s="236">
        <f>'B-1 Funded Program Budget'!A31</f>
        <v>0</v>
      </c>
      <c r="B44" s="237">
        <f>'B-1 Funded Program Budget'!D31</f>
        <v>0</v>
      </c>
    </row>
  </sheetData>
  <mergeCells count="16">
    <mergeCell ref="D9:D10"/>
    <mergeCell ref="A13:A14"/>
    <mergeCell ref="B13:B14"/>
    <mergeCell ref="D11:D12"/>
    <mergeCell ref="A15:A16"/>
    <mergeCell ref="B15:B16"/>
    <mergeCell ref="B2:C2"/>
    <mergeCell ref="D3:D4"/>
    <mergeCell ref="D5:D6"/>
    <mergeCell ref="D7:D8"/>
    <mergeCell ref="F2:M2"/>
    <mergeCell ref="A7:A8"/>
    <mergeCell ref="A9:A10"/>
    <mergeCell ref="B9:B10"/>
    <mergeCell ref="A11:A12"/>
    <mergeCell ref="B11:B12"/>
  </mergeCells>
  <conditionalFormatting sqref="B21:B44">
    <cfRule type="cellIs" dxfId="7" priority="3" operator="between">
      <formula>1</formula>
      <formula>30000</formula>
    </cfRule>
    <cfRule type="cellIs" dxfId="6" priority="4" operator="greaterThan">
      <formula>65000</formula>
    </cfRule>
  </conditionalFormatting>
  <conditionalFormatting sqref="C12">
    <cfRule type="cellIs" dxfId="5" priority="1" operator="between">
      <formula>0.01</formula>
      <formula>0.15</formula>
    </cfRule>
    <cfRule type="cellIs" dxfId="4" priority="2" operator="greaterThan">
      <formula>0.3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685800</xdr:colOff>
                    <xdr:row>2</xdr:row>
                    <xdr:rowOff>342900</xdr:rowOff>
                  </from>
                  <to>
                    <xdr:col>1</xdr:col>
                    <xdr:colOff>1543050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2000250</xdr:colOff>
                    <xdr:row>2</xdr:row>
                    <xdr:rowOff>342900</xdr:rowOff>
                  </from>
                  <to>
                    <xdr:col>1</xdr:col>
                    <xdr:colOff>2857500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2076450</xdr:colOff>
                    <xdr:row>6</xdr:row>
                    <xdr:rowOff>400050</xdr:rowOff>
                  </from>
                  <to>
                    <xdr:col>1</xdr:col>
                    <xdr:colOff>2933700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466725</xdr:colOff>
                    <xdr:row>6</xdr:row>
                    <xdr:rowOff>400050</xdr:rowOff>
                  </from>
                  <to>
                    <xdr:col>1</xdr:col>
                    <xdr:colOff>1323975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1</xdr:col>
                    <xdr:colOff>3219450</xdr:colOff>
                    <xdr:row>14</xdr:row>
                    <xdr:rowOff>352425</xdr:rowOff>
                  </from>
                  <to>
                    <xdr:col>2</xdr:col>
                    <xdr:colOff>838200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1</xdr:col>
                    <xdr:colOff>3228975</xdr:colOff>
                    <xdr:row>15</xdr:row>
                    <xdr:rowOff>142875</xdr:rowOff>
                  </from>
                  <to>
                    <xdr:col>2</xdr:col>
                    <xdr:colOff>847725</xdr:colOff>
                    <xdr:row>16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34.140625" style="6" customWidth="1"/>
    <col min="4" max="4" width="9.140625" style="6"/>
    <col min="5" max="5" width="11.5703125" style="180" customWidth="1"/>
    <col min="6" max="6" width="12.42578125" style="6" customWidth="1"/>
    <col min="7" max="7" width="0.140625" style="6" customWidth="1"/>
    <col min="8" max="16384" width="9.140625" style="6"/>
  </cols>
  <sheetData>
    <row r="1" spans="1:7" ht="15.75">
      <c r="A1" s="293" t="s">
        <v>109</v>
      </c>
      <c r="B1" s="294"/>
      <c r="C1" s="294"/>
      <c r="D1" s="294"/>
      <c r="E1" s="294"/>
      <c r="F1" s="294"/>
      <c r="G1" s="294"/>
    </row>
    <row r="2" spans="1:7">
      <c r="A2" s="295" t="s">
        <v>39</v>
      </c>
      <c r="B2" s="296"/>
      <c r="C2" s="297" t="str">
        <f>'B-1 Funded Program Budget'!$B$2</f>
        <v>CBO</v>
      </c>
      <c r="D2" s="298"/>
      <c r="E2" s="298"/>
      <c r="F2" s="299"/>
      <c r="G2" s="168"/>
    </row>
    <row r="3" spans="1:7">
      <c r="A3" s="295" t="s">
        <v>40</v>
      </c>
      <c r="B3" s="296"/>
      <c r="C3" s="300">
        <f>'B-1 Funded Program Budget'!$C$4</f>
        <v>0</v>
      </c>
      <c r="D3" s="300"/>
      <c r="E3" s="300"/>
      <c r="F3" s="300"/>
      <c r="G3" s="169"/>
    </row>
    <row r="4" spans="1:7">
      <c r="A4" s="295" t="s">
        <v>41</v>
      </c>
      <c r="B4" s="296"/>
      <c r="C4" s="175">
        <f ca="1">NOW()</f>
        <v>42298.716431828703</v>
      </c>
      <c r="D4" s="176"/>
      <c r="E4" s="178"/>
      <c r="F4" s="177"/>
      <c r="G4" s="170"/>
    </row>
    <row r="5" spans="1:7" ht="30" customHeight="1">
      <c r="A5" s="301" t="s">
        <v>42</v>
      </c>
      <c r="B5" s="302"/>
      <c r="C5" s="302"/>
      <c r="D5" s="302"/>
      <c r="E5" s="302"/>
      <c r="F5" s="303"/>
      <c r="G5" s="170"/>
    </row>
    <row r="6" spans="1:7">
      <c r="A6" s="62"/>
      <c r="B6" s="304" t="s">
        <v>43</v>
      </c>
      <c r="C6" s="304"/>
      <c r="D6" s="171"/>
      <c r="E6" s="166" t="s">
        <v>30</v>
      </c>
      <c r="F6" s="63"/>
      <c r="G6" s="63" t="s">
        <v>44</v>
      </c>
    </row>
    <row r="7" spans="1:7">
      <c r="A7" s="64">
        <v>1</v>
      </c>
      <c r="B7" s="287"/>
      <c r="C7" s="288"/>
      <c r="D7" s="65"/>
      <c r="E7" s="74"/>
      <c r="F7" s="67"/>
      <c r="G7" s="62"/>
    </row>
    <row r="8" spans="1:7">
      <c r="A8" s="67"/>
      <c r="B8" s="289"/>
      <c r="C8" s="290"/>
      <c r="D8" s="65"/>
      <c r="E8" s="74"/>
      <c r="F8" s="67"/>
      <c r="G8" s="62"/>
    </row>
    <row r="9" spans="1:7">
      <c r="A9" s="67"/>
      <c r="B9" s="291"/>
      <c r="C9" s="292"/>
      <c r="D9" s="65" t="s">
        <v>45</v>
      </c>
      <c r="E9" s="167"/>
      <c r="F9" s="67"/>
      <c r="G9" s="68"/>
    </row>
    <row r="10" spans="1:7">
      <c r="A10" s="67"/>
      <c r="B10" s="67"/>
      <c r="C10" s="67"/>
      <c r="D10" s="65"/>
      <c r="E10" s="74"/>
      <c r="F10" s="67"/>
      <c r="G10" s="62"/>
    </row>
    <row r="11" spans="1:7">
      <c r="A11" s="67" t="s">
        <v>46</v>
      </c>
      <c r="B11" s="287"/>
      <c r="C11" s="288"/>
      <c r="D11" s="65"/>
      <c r="E11" s="74"/>
      <c r="F11" s="67"/>
      <c r="G11" s="62"/>
    </row>
    <row r="12" spans="1:7">
      <c r="A12" s="67"/>
      <c r="B12" s="289"/>
      <c r="C12" s="290"/>
      <c r="D12" s="65"/>
      <c r="E12" s="74"/>
      <c r="F12" s="67"/>
      <c r="G12" s="62"/>
    </row>
    <row r="13" spans="1:7">
      <c r="A13" s="67"/>
      <c r="B13" s="291"/>
      <c r="C13" s="292"/>
      <c r="D13" s="65" t="s">
        <v>45</v>
      </c>
      <c r="E13" s="167"/>
      <c r="F13" s="67"/>
      <c r="G13" s="68"/>
    </row>
    <row r="14" spans="1:7">
      <c r="A14" s="69"/>
      <c r="B14" s="70"/>
      <c r="C14" s="70"/>
      <c r="D14" s="65"/>
      <c r="E14" s="74"/>
      <c r="F14" s="67"/>
      <c r="G14" s="62"/>
    </row>
    <row r="15" spans="1:7">
      <c r="A15" s="67" t="s">
        <v>47</v>
      </c>
      <c r="B15" s="287"/>
      <c r="C15" s="288"/>
      <c r="D15" s="65"/>
      <c r="E15" s="74"/>
      <c r="F15" s="67"/>
      <c r="G15" s="62"/>
    </row>
    <row r="16" spans="1:7">
      <c r="A16" s="67"/>
      <c r="B16" s="289"/>
      <c r="C16" s="290"/>
      <c r="D16" s="65"/>
      <c r="E16" s="74"/>
      <c r="F16" s="67"/>
      <c r="G16" s="62"/>
    </row>
    <row r="17" spans="1:7">
      <c r="A17" s="67"/>
      <c r="B17" s="291"/>
      <c r="C17" s="292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74"/>
      <c r="F18" s="67"/>
      <c r="G18" s="62"/>
    </row>
    <row r="19" spans="1:7">
      <c r="A19" s="67" t="s">
        <v>48</v>
      </c>
      <c r="B19" s="287"/>
      <c r="C19" s="288"/>
      <c r="D19" s="65"/>
      <c r="E19" s="74"/>
      <c r="F19" s="67"/>
      <c r="G19" s="62"/>
    </row>
    <row r="20" spans="1:7">
      <c r="A20" s="67"/>
      <c r="B20" s="289"/>
      <c r="C20" s="290"/>
      <c r="D20" s="65"/>
      <c r="E20" s="74"/>
      <c r="F20" s="67"/>
      <c r="G20" s="62"/>
    </row>
    <row r="21" spans="1:7">
      <c r="A21" s="67"/>
      <c r="B21" s="291"/>
      <c r="C21" s="292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74"/>
      <c r="F22" s="67"/>
      <c r="G22" s="62"/>
    </row>
    <row r="23" spans="1:7">
      <c r="A23" s="67" t="s">
        <v>49</v>
      </c>
      <c r="B23" s="287"/>
      <c r="C23" s="288"/>
      <c r="D23" s="65"/>
      <c r="E23" s="74"/>
      <c r="F23" s="67"/>
      <c r="G23" s="62"/>
    </row>
    <row r="24" spans="1:7">
      <c r="A24" s="67"/>
      <c r="B24" s="289"/>
      <c r="C24" s="290"/>
      <c r="D24" s="65"/>
      <c r="E24" s="74"/>
      <c r="F24" s="67"/>
      <c r="G24" s="62"/>
    </row>
    <row r="25" spans="1:7">
      <c r="A25" s="67"/>
      <c r="B25" s="291"/>
      <c r="C25" s="292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74"/>
      <c r="F26" s="67"/>
      <c r="G26" s="62"/>
    </row>
    <row r="27" spans="1:7">
      <c r="A27" s="67" t="s">
        <v>50</v>
      </c>
      <c r="B27" s="287"/>
      <c r="C27" s="288"/>
      <c r="D27" s="65"/>
      <c r="E27" s="74"/>
      <c r="F27" s="67"/>
      <c r="G27" s="62"/>
    </row>
    <row r="28" spans="1:7">
      <c r="A28" s="67"/>
      <c r="B28" s="289"/>
      <c r="C28" s="290"/>
      <c r="D28" s="65"/>
      <c r="E28" s="74"/>
      <c r="F28" s="67"/>
      <c r="G28" s="62"/>
    </row>
    <row r="29" spans="1:7">
      <c r="A29" s="67"/>
      <c r="B29" s="291"/>
      <c r="C29" s="292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74"/>
      <c r="F30" s="67"/>
      <c r="G30" s="62"/>
    </row>
    <row r="31" spans="1:7">
      <c r="A31" s="67" t="s">
        <v>51</v>
      </c>
      <c r="B31" s="287"/>
      <c r="C31" s="288"/>
      <c r="D31" s="65"/>
      <c r="E31" s="74"/>
      <c r="F31" s="67"/>
      <c r="G31" s="62"/>
    </row>
    <row r="32" spans="1:7">
      <c r="A32" s="67"/>
      <c r="B32" s="289"/>
      <c r="C32" s="290"/>
      <c r="D32" s="65"/>
      <c r="E32" s="74"/>
      <c r="F32" s="67"/>
      <c r="G32" s="62"/>
    </row>
    <row r="33" spans="1:7">
      <c r="A33" s="67"/>
      <c r="B33" s="291"/>
      <c r="C33" s="292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74"/>
      <c r="F34" s="67"/>
      <c r="G34" s="62"/>
    </row>
    <row r="35" spans="1:7">
      <c r="A35" s="71" t="s">
        <v>52</v>
      </c>
      <c r="B35" s="287"/>
      <c r="C35" s="288"/>
      <c r="D35" s="65"/>
      <c r="E35" s="74"/>
      <c r="F35" s="67"/>
      <c r="G35" s="62"/>
    </row>
    <row r="36" spans="1:7">
      <c r="A36" s="67"/>
      <c r="B36" s="289"/>
      <c r="C36" s="290"/>
      <c r="D36" s="65"/>
      <c r="E36" s="74"/>
      <c r="F36" s="67"/>
      <c r="G36" s="62"/>
    </row>
    <row r="37" spans="1:7">
      <c r="A37" s="67"/>
      <c r="B37" s="291"/>
      <c r="C37" s="292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74"/>
      <c r="F38" s="67"/>
      <c r="G38" s="62"/>
    </row>
    <row r="39" spans="1:7">
      <c r="A39" s="71" t="s">
        <v>53</v>
      </c>
      <c r="B39" s="287"/>
      <c r="C39" s="288"/>
      <c r="D39" s="65"/>
      <c r="E39" s="74"/>
      <c r="F39" s="67"/>
      <c r="G39" s="62"/>
    </row>
    <row r="40" spans="1:7">
      <c r="A40" s="67"/>
      <c r="B40" s="289"/>
      <c r="C40" s="290"/>
      <c r="D40" s="65"/>
      <c r="E40" s="74"/>
      <c r="F40" s="67"/>
      <c r="G40" s="62"/>
    </row>
    <row r="41" spans="1:7">
      <c r="A41" s="67"/>
      <c r="B41" s="291"/>
      <c r="C41" s="292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74"/>
      <c r="F42" s="67"/>
      <c r="G42" s="62"/>
    </row>
    <row r="43" spans="1:7">
      <c r="A43" s="71" t="s">
        <v>54</v>
      </c>
      <c r="B43" s="287"/>
      <c r="C43" s="288"/>
      <c r="D43" s="65"/>
      <c r="E43" s="74"/>
      <c r="F43" s="67"/>
      <c r="G43" s="62"/>
    </row>
    <row r="44" spans="1:7">
      <c r="A44" s="67"/>
      <c r="B44" s="289"/>
      <c r="C44" s="290"/>
      <c r="D44" s="65"/>
      <c r="E44" s="74"/>
      <c r="F44" s="67"/>
      <c r="G44" s="62"/>
    </row>
    <row r="45" spans="1:7">
      <c r="A45" s="67"/>
      <c r="B45" s="291"/>
      <c r="C45" s="292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179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2"/>
    </row>
    <row r="48" spans="1:7" ht="15.75" thickTop="1"/>
  </sheetData>
  <sheetProtection password="9411" sheet="1" objects="1" scenarios="1"/>
  <mergeCells count="19">
    <mergeCell ref="B19:C21"/>
    <mergeCell ref="A1:G1"/>
    <mergeCell ref="A2:B2"/>
    <mergeCell ref="C2:F2"/>
    <mergeCell ref="A3:B3"/>
    <mergeCell ref="C3:F3"/>
    <mergeCell ref="A4:B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34.140625" style="6" customWidth="1"/>
    <col min="4" max="4" width="9.140625" style="6"/>
    <col min="5" max="5" width="11.5703125" style="180" customWidth="1"/>
    <col min="6" max="6" width="12.42578125" style="6" customWidth="1"/>
    <col min="7" max="7" width="0.140625" style="6" customWidth="1"/>
    <col min="8" max="16384" width="9.140625" style="6"/>
  </cols>
  <sheetData>
    <row r="1" spans="1:7" ht="15.75">
      <c r="A1" s="293" t="s">
        <v>109</v>
      </c>
      <c r="B1" s="294"/>
      <c r="C1" s="294"/>
      <c r="D1" s="294"/>
      <c r="E1" s="294"/>
      <c r="F1" s="294"/>
      <c r="G1" s="294"/>
    </row>
    <row r="2" spans="1:7">
      <c r="A2" s="295" t="s">
        <v>39</v>
      </c>
      <c r="B2" s="296"/>
      <c r="C2" s="297" t="str">
        <f>'B-1 Funded Program Budget'!$B$2</f>
        <v>CBO</v>
      </c>
      <c r="D2" s="298"/>
      <c r="E2" s="298"/>
      <c r="F2" s="299"/>
      <c r="G2" s="168"/>
    </row>
    <row r="3" spans="1:7">
      <c r="A3" s="295" t="s">
        <v>40</v>
      </c>
      <c r="B3" s="296"/>
      <c r="C3" s="300">
        <f>'B-1 Funded Program Budget'!$C$4</f>
        <v>0</v>
      </c>
      <c r="D3" s="300"/>
      <c r="E3" s="300"/>
      <c r="F3" s="300"/>
      <c r="G3" s="169"/>
    </row>
    <row r="4" spans="1:7">
      <c r="A4" s="295" t="s">
        <v>41</v>
      </c>
      <c r="B4" s="296"/>
      <c r="C4" s="259">
        <f ca="1">NOW()</f>
        <v>42298.716428587963</v>
      </c>
      <c r="D4" s="176"/>
      <c r="E4" s="178"/>
      <c r="F4" s="177"/>
      <c r="G4" s="170"/>
    </row>
    <row r="5" spans="1:7" ht="30" customHeight="1">
      <c r="A5" s="301" t="s">
        <v>42</v>
      </c>
      <c r="B5" s="302"/>
      <c r="C5" s="302"/>
      <c r="D5" s="302"/>
      <c r="E5" s="302"/>
      <c r="F5" s="303"/>
      <c r="G5" s="170"/>
    </row>
    <row r="6" spans="1:7">
      <c r="A6" s="62"/>
      <c r="B6" s="304" t="s">
        <v>43</v>
      </c>
      <c r="C6" s="304"/>
      <c r="D6" s="171"/>
      <c r="E6" s="258" t="s">
        <v>30</v>
      </c>
      <c r="F6" s="63"/>
      <c r="G6" s="63" t="s">
        <v>44</v>
      </c>
    </row>
    <row r="7" spans="1:7">
      <c r="A7" s="64">
        <v>1</v>
      </c>
      <c r="B7" s="287"/>
      <c r="C7" s="288"/>
      <c r="D7" s="65"/>
      <c r="E7" s="74"/>
      <c r="F7" s="67"/>
      <c r="G7" s="62"/>
    </row>
    <row r="8" spans="1:7">
      <c r="A8" s="67"/>
      <c r="B8" s="289"/>
      <c r="C8" s="290"/>
      <c r="D8" s="65"/>
      <c r="E8" s="74"/>
      <c r="F8" s="67"/>
      <c r="G8" s="62"/>
    </row>
    <row r="9" spans="1:7">
      <c r="A9" s="67"/>
      <c r="B9" s="291"/>
      <c r="C9" s="292"/>
      <c r="D9" s="65" t="s">
        <v>45</v>
      </c>
      <c r="E9" s="167"/>
      <c r="F9" s="67"/>
      <c r="G9" s="68"/>
    </row>
    <row r="10" spans="1:7">
      <c r="A10" s="67"/>
      <c r="B10" s="67"/>
      <c r="C10" s="67"/>
      <c r="D10" s="65"/>
      <c r="E10" s="74"/>
      <c r="F10" s="67"/>
      <c r="G10" s="62"/>
    </row>
    <row r="11" spans="1:7">
      <c r="A11" s="67" t="s">
        <v>46</v>
      </c>
      <c r="B11" s="287"/>
      <c r="C11" s="288"/>
      <c r="D11" s="65"/>
      <c r="E11" s="74"/>
      <c r="F11" s="67"/>
      <c r="G11" s="62"/>
    </row>
    <row r="12" spans="1:7">
      <c r="A12" s="67"/>
      <c r="B12" s="289"/>
      <c r="C12" s="290"/>
      <c r="D12" s="65"/>
      <c r="E12" s="74"/>
      <c r="F12" s="67"/>
      <c r="G12" s="62"/>
    </row>
    <row r="13" spans="1:7">
      <c r="A13" s="67"/>
      <c r="B13" s="291"/>
      <c r="C13" s="292"/>
      <c r="D13" s="65" t="s">
        <v>45</v>
      </c>
      <c r="E13" s="167"/>
      <c r="F13" s="67"/>
      <c r="G13" s="68"/>
    </row>
    <row r="14" spans="1:7">
      <c r="A14" s="69"/>
      <c r="B14" s="70"/>
      <c r="C14" s="70"/>
      <c r="D14" s="65"/>
      <c r="E14" s="74"/>
      <c r="F14" s="67"/>
      <c r="G14" s="62"/>
    </row>
    <row r="15" spans="1:7">
      <c r="A15" s="67" t="s">
        <v>47</v>
      </c>
      <c r="B15" s="287"/>
      <c r="C15" s="288"/>
      <c r="D15" s="65"/>
      <c r="E15" s="74"/>
      <c r="F15" s="67"/>
      <c r="G15" s="62"/>
    </row>
    <row r="16" spans="1:7">
      <c r="A16" s="67"/>
      <c r="B16" s="289"/>
      <c r="C16" s="290"/>
      <c r="D16" s="65"/>
      <c r="E16" s="74"/>
      <c r="F16" s="67"/>
      <c r="G16" s="62"/>
    </row>
    <row r="17" spans="1:7">
      <c r="A17" s="67"/>
      <c r="B17" s="291"/>
      <c r="C17" s="292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74"/>
      <c r="F18" s="67"/>
      <c r="G18" s="62"/>
    </row>
    <row r="19" spans="1:7">
      <c r="A19" s="67" t="s">
        <v>48</v>
      </c>
      <c r="B19" s="287"/>
      <c r="C19" s="288"/>
      <c r="D19" s="65"/>
      <c r="E19" s="74"/>
      <c r="F19" s="67"/>
      <c r="G19" s="62"/>
    </row>
    <row r="20" spans="1:7">
      <c r="A20" s="67"/>
      <c r="B20" s="289"/>
      <c r="C20" s="290"/>
      <c r="D20" s="65"/>
      <c r="E20" s="74"/>
      <c r="F20" s="67"/>
      <c r="G20" s="62"/>
    </row>
    <row r="21" spans="1:7">
      <c r="A21" s="67"/>
      <c r="B21" s="291"/>
      <c r="C21" s="292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74"/>
      <c r="F22" s="67"/>
      <c r="G22" s="62"/>
    </row>
    <row r="23" spans="1:7">
      <c r="A23" s="67" t="s">
        <v>49</v>
      </c>
      <c r="B23" s="287"/>
      <c r="C23" s="288"/>
      <c r="D23" s="65"/>
      <c r="E23" s="74"/>
      <c r="F23" s="67"/>
      <c r="G23" s="62"/>
    </row>
    <row r="24" spans="1:7">
      <c r="A24" s="67"/>
      <c r="B24" s="289"/>
      <c r="C24" s="290"/>
      <c r="D24" s="65"/>
      <c r="E24" s="74"/>
      <c r="F24" s="67"/>
      <c r="G24" s="62"/>
    </row>
    <row r="25" spans="1:7">
      <c r="A25" s="67"/>
      <c r="B25" s="291"/>
      <c r="C25" s="292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74"/>
      <c r="F26" s="67"/>
      <c r="G26" s="62"/>
    </row>
    <row r="27" spans="1:7">
      <c r="A27" s="67" t="s">
        <v>50</v>
      </c>
      <c r="B27" s="287"/>
      <c r="C27" s="288"/>
      <c r="D27" s="65"/>
      <c r="E27" s="74"/>
      <c r="F27" s="67"/>
      <c r="G27" s="62"/>
    </row>
    <row r="28" spans="1:7">
      <c r="A28" s="67"/>
      <c r="B28" s="289"/>
      <c r="C28" s="290"/>
      <c r="D28" s="65"/>
      <c r="E28" s="74"/>
      <c r="F28" s="67"/>
      <c r="G28" s="62"/>
    </row>
    <row r="29" spans="1:7">
      <c r="A29" s="67"/>
      <c r="B29" s="291"/>
      <c r="C29" s="292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74"/>
      <c r="F30" s="67"/>
      <c r="G30" s="62"/>
    </row>
    <row r="31" spans="1:7">
      <c r="A31" s="67" t="s">
        <v>51</v>
      </c>
      <c r="B31" s="287"/>
      <c r="C31" s="288"/>
      <c r="D31" s="65"/>
      <c r="E31" s="74"/>
      <c r="F31" s="67"/>
      <c r="G31" s="62"/>
    </row>
    <row r="32" spans="1:7">
      <c r="A32" s="67"/>
      <c r="B32" s="289"/>
      <c r="C32" s="290"/>
      <c r="D32" s="65"/>
      <c r="E32" s="74"/>
      <c r="F32" s="67"/>
      <c r="G32" s="62"/>
    </row>
    <row r="33" spans="1:7">
      <c r="A33" s="67"/>
      <c r="B33" s="291"/>
      <c r="C33" s="292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74"/>
      <c r="F34" s="67"/>
      <c r="G34" s="62"/>
    </row>
    <row r="35" spans="1:7">
      <c r="A35" s="71" t="s">
        <v>52</v>
      </c>
      <c r="B35" s="287"/>
      <c r="C35" s="288"/>
      <c r="D35" s="65"/>
      <c r="E35" s="74"/>
      <c r="F35" s="67"/>
      <c r="G35" s="62"/>
    </row>
    <row r="36" spans="1:7">
      <c r="A36" s="67"/>
      <c r="B36" s="289"/>
      <c r="C36" s="290"/>
      <c r="D36" s="65"/>
      <c r="E36" s="74"/>
      <c r="F36" s="67"/>
      <c r="G36" s="62"/>
    </row>
    <row r="37" spans="1:7">
      <c r="A37" s="67"/>
      <c r="B37" s="291"/>
      <c r="C37" s="292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74"/>
      <c r="F38" s="67"/>
      <c r="G38" s="62"/>
    </row>
    <row r="39" spans="1:7">
      <c r="A39" s="71" t="s">
        <v>53</v>
      </c>
      <c r="B39" s="287"/>
      <c r="C39" s="288"/>
      <c r="D39" s="65"/>
      <c r="E39" s="74"/>
      <c r="F39" s="67"/>
      <c r="G39" s="62"/>
    </row>
    <row r="40" spans="1:7">
      <c r="A40" s="67"/>
      <c r="B40" s="289"/>
      <c r="C40" s="290"/>
      <c r="D40" s="65"/>
      <c r="E40" s="74"/>
      <c r="F40" s="67"/>
      <c r="G40" s="62"/>
    </row>
    <row r="41" spans="1:7">
      <c r="A41" s="67"/>
      <c r="B41" s="291"/>
      <c r="C41" s="292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74"/>
      <c r="F42" s="67"/>
      <c r="G42" s="62"/>
    </row>
    <row r="43" spans="1:7">
      <c r="A43" s="71" t="s">
        <v>54</v>
      </c>
      <c r="B43" s="287"/>
      <c r="C43" s="288"/>
      <c r="D43" s="65"/>
      <c r="E43" s="74"/>
      <c r="F43" s="67"/>
      <c r="G43" s="62"/>
    </row>
    <row r="44" spans="1:7">
      <c r="A44" s="67"/>
      <c r="B44" s="289"/>
      <c r="C44" s="290"/>
      <c r="D44" s="65"/>
      <c r="E44" s="74"/>
      <c r="F44" s="67"/>
      <c r="G44" s="62"/>
    </row>
    <row r="45" spans="1:7">
      <c r="A45" s="67"/>
      <c r="B45" s="291"/>
      <c r="C45" s="292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179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2"/>
    </row>
    <row r="48" spans="1:7" ht="15.75" thickTop="1"/>
  </sheetData>
  <mergeCells count="19">
    <mergeCell ref="B47:C47"/>
    <mergeCell ref="B23:C25"/>
    <mergeCell ref="B27:C29"/>
    <mergeCell ref="B31:C33"/>
    <mergeCell ref="B35:C37"/>
    <mergeCell ref="B39:C41"/>
    <mergeCell ref="B43:C45"/>
    <mergeCell ref="A5:F5"/>
    <mergeCell ref="B6:C6"/>
    <mergeCell ref="B7:C9"/>
    <mergeCell ref="B11:C13"/>
    <mergeCell ref="B15:C17"/>
    <mergeCell ref="B19:C21"/>
    <mergeCell ref="A1:G1"/>
    <mergeCell ref="A2:B2"/>
    <mergeCell ref="C2:F2"/>
    <mergeCell ref="A3:B3"/>
    <mergeCell ref="C3:F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34.140625" style="6" customWidth="1"/>
    <col min="4" max="4" width="9.140625" style="6"/>
    <col min="5" max="5" width="11.5703125" style="180" customWidth="1"/>
    <col min="6" max="6" width="12.42578125" style="6" customWidth="1"/>
    <col min="7" max="7" width="0.140625" style="6" customWidth="1"/>
    <col min="8" max="16384" width="9.140625" style="6"/>
  </cols>
  <sheetData>
    <row r="1" spans="1:7" ht="15.75">
      <c r="A1" s="293" t="s">
        <v>109</v>
      </c>
      <c r="B1" s="294"/>
      <c r="C1" s="294"/>
      <c r="D1" s="294"/>
      <c r="E1" s="294"/>
      <c r="F1" s="294"/>
      <c r="G1" s="294"/>
    </row>
    <row r="2" spans="1:7">
      <c r="A2" s="295" t="s">
        <v>39</v>
      </c>
      <c r="B2" s="296"/>
      <c r="C2" s="297" t="str">
        <f>'B-1 Funded Program Budget'!$B$2</f>
        <v>CBO</v>
      </c>
      <c r="D2" s="298"/>
      <c r="E2" s="298"/>
      <c r="F2" s="299"/>
      <c r="G2" s="168"/>
    </row>
    <row r="3" spans="1:7">
      <c r="A3" s="295" t="s">
        <v>40</v>
      </c>
      <c r="B3" s="296"/>
      <c r="C3" s="300">
        <f>'B-1 Funded Program Budget'!$C$4</f>
        <v>0</v>
      </c>
      <c r="D3" s="300"/>
      <c r="E3" s="300"/>
      <c r="F3" s="300"/>
      <c r="G3" s="169"/>
    </row>
    <row r="4" spans="1:7">
      <c r="A4" s="295" t="s">
        <v>41</v>
      </c>
      <c r="B4" s="296"/>
      <c r="C4" s="259">
        <f ca="1">NOW()</f>
        <v>42298.716428587963</v>
      </c>
      <c r="D4" s="176"/>
      <c r="E4" s="178"/>
      <c r="F4" s="177"/>
      <c r="G4" s="170"/>
    </row>
    <row r="5" spans="1:7" ht="30" customHeight="1">
      <c r="A5" s="301" t="s">
        <v>42</v>
      </c>
      <c r="B5" s="302"/>
      <c r="C5" s="302"/>
      <c r="D5" s="302"/>
      <c r="E5" s="302"/>
      <c r="F5" s="303"/>
      <c r="G5" s="170"/>
    </row>
    <row r="6" spans="1:7">
      <c r="A6" s="62"/>
      <c r="B6" s="304" t="s">
        <v>43</v>
      </c>
      <c r="C6" s="304"/>
      <c r="D6" s="171"/>
      <c r="E6" s="258" t="s">
        <v>30</v>
      </c>
      <c r="F6" s="63"/>
      <c r="G6" s="63" t="s">
        <v>44</v>
      </c>
    </row>
    <row r="7" spans="1:7">
      <c r="A7" s="64">
        <v>1</v>
      </c>
      <c r="B7" s="287"/>
      <c r="C7" s="288"/>
      <c r="D7" s="65"/>
      <c r="E7" s="74"/>
      <c r="F7" s="67"/>
      <c r="G7" s="62"/>
    </row>
    <row r="8" spans="1:7">
      <c r="A8" s="67"/>
      <c r="B8" s="289"/>
      <c r="C8" s="290"/>
      <c r="D8" s="65"/>
      <c r="E8" s="74"/>
      <c r="F8" s="67"/>
      <c r="G8" s="62"/>
    </row>
    <row r="9" spans="1:7">
      <c r="A9" s="67"/>
      <c r="B9" s="291"/>
      <c r="C9" s="292"/>
      <c r="D9" s="65" t="s">
        <v>45</v>
      </c>
      <c r="E9" s="167"/>
      <c r="F9" s="67"/>
      <c r="G9" s="68"/>
    </row>
    <row r="10" spans="1:7">
      <c r="A10" s="67"/>
      <c r="B10" s="67"/>
      <c r="C10" s="67"/>
      <c r="D10" s="65"/>
      <c r="E10" s="74"/>
      <c r="F10" s="67"/>
      <c r="G10" s="62"/>
    </row>
    <row r="11" spans="1:7">
      <c r="A11" s="67" t="s">
        <v>46</v>
      </c>
      <c r="B11" s="287"/>
      <c r="C11" s="288"/>
      <c r="D11" s="65"/>
      <c r="E11" s="74"/>
      <c r="F11" s="67"/>
      <c r="G11" s="62"/>
    </row>
    <row r="12" spans="1:7">
      <c r="A12" s="67"/>
      <c r="B12" s="289"/>
      <c r="C12" s="290"/>
      <c r="D12" s="65"/>
      <c r="E12" s="74"/>
      <c r="F12" s="67"/>
      <c r="G12" s="62"/>
    </row>
    <row r="13" spans="1:7">
      <c r="A13" s="67"/>
      <c r="B13" s="291"/>
      <c r="C13" s="292"/>
      <c r="D13" s="65" t="s">
        <v>45</v>
      </c>
      <c r="E13" s="167"/>
      <c r="F13" s="67"/>
      <c r="G13" s="68"/>
    </row>
    <row r="14" spans="1:7">
      <c r="A14" s="69"/>
      <c r="B14" s="70"/>
      <c r="C14" s="70"/>
      <c r="D14" s="65"/>
      <c r="E14" s="74"/>
      <c r="F14" s="67"/>
      <c r="G14" s="62"/>
    </row>
    <row r="15" spans="1:7">
      <c r="A15" s="67" t="s">
        <v>47</v>
      </c>
      <c r="B15" s="287"/>
      <c r="C15" s="288"/>
      <c r="D15" s="65"/>
      <c r="E15" s="74"/>
      <c r="F15" s="67"/>
      <c r="G15" s="62"/>
    </row>
    <row r="16" spans="1:7">
      <c r="A16" s="67"/>
      <c r="B16" s="289"/>
      <c r="C16" s="290"/>
      <c r="D16" s="65"/>
      <c r="E16" s="74"/>
      <c r="F16" s="67"/>
      <c r="G16" s="62"/>
    </row>
    <row r="17" spans="1:7">
      <c r="A17" s="67"/>
      <c r="B17" s="291"/>
      <c r="C17" s="292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74"/>
      <c r="F18" s="67"/>
      <c r="G18" s="62"/>
    </row>
    <row r="19" spans="1:7">
      <c r="A19" s="67" t="s">
        <v>48</v>
      </c>
      <c r="B19" s="287"/>
      <c r="C19" s="288"/>
      <c r="D19" s="65"/>
      <c r="E19" s="74"/>
      <c r="F19" s="67"/>
      <c r="G19" s="62"/>
    </row>
    <row r="20" spans="1:7">
      <c r="A20" s="67"/>
      <c r="B20" s="289"/>
      <c r="C20" s="290"/>
      <c r="D20" s="65"/>
      <c r="E20" s="74"/>
      <c r="F20" s="67"/>
      <c r="G20" s="62"/>
    </row>
    <row r="21" spans="1:7">
      <c r="A21" s="67"/>
      <c r="B21" s="291"/>
      <c r="C21" s="292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74"/>
      <c r="F22" s="67"/>
      <c r="G22" s="62"/>
    </row>
    <row r="23" spans="1:7">
      <c r="A23" s="67" t="s">
        <v>49</v>
      </c>
      <c r="B23" s="287"/>
      <c r="C23" s="288"/>
      <c r="D23" s="65"/>
      <c r="E23" s="74"/>
      <c r="F23" s="67"/>
      <c r="G23" s="62"/>
    </row>
    <row r="24" spans="1:7">
      <c r="A24" s="67"/>
      <c r="B24" s="289"/>
      <c r="C24" s="290"/>
      <c r="D24" s="65"/>
      <c r="E24" s="74"/>
      <c r="F24" s="67"/>
      <c r="G24" s="62"/>
    </row>
    <row r="25" spans="1:7">
      <c r="A25" s="67"/>
      <c r="B25" s="291"/>
      <c r="C25" s="292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74"/>
      <c r="F26" s="67"/>
      <c r="G26" s="62"/>
    </row>
    <row r="27" spans="1:7">
      <c r="A27" s="67" t="s">
        <v>50</v>
      </c>
      <c r="B27" s="287"/>
      <c r="C27" s="288"/>
      <c r="D27" s="65"/>
      <c r="E27" s="74"/>
      <c r="F27" s="67"/>
      <c r="G27" s="62"/>
    </row>
    <row r="28" spans="1:7">
      <c r="A28" s="67"/>
      <c r="B28" s="289"/>
      <c r="C28" s="290"/>
      <c r="D28" s="65"/>
      <c r="E28" s="74"/>
      <c r="F28" s="67"/>
      <c r="G28" s="62"/>
    </row>
    <row r="29" spans="1:7">
      <c r="A29" s="67"/>
      <c r="B29" s="291"/>
      <c r="C29" s="292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74"/>
      <c r="F30" s="67"/>
      <c r="G30" s="62"/>
    </row>
    <row r="31" spans="1:7">
      <c r="A31" s="67" t="s">
        <v>51</v>
      </c>
      <c r="B31" s="287"/>
      <c r="C31" s="288"/>
      <c r="D31" s="65"/>
      <c r="E31" s="74"/>
      <c r="F31" s="67"/>
      <c r="G31" s="62"/>
    </row>
    <row r="32" spans="1:7">
      <c r="A32" s="67"/>
      <c r="B32" s="289"/>
      <c r="C32" s="290"/>
      <c r="D32" s="65"/>
      <c r="E32" s="74"/>
      <c r="F32" s="67"/>
      <c r="G32" s="62"/>
    </row>
    <row r="33" spans="1:7">
      <c r="A33" s="67"/>
      <c r="B33" s="291"/>
      <c r="C33" s="292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74"/>
      <c r="F34" s="67"/>
      <c r="G34" s="62"/>
    </row>
    <row r="35" spans="1:7">
      <c r="A35" s="71" t="s">
        <v>52</v>
      </c>
      <c r="B35" s="287"/>
      <c r="C35" s="288"/>
      <c r="D35" s="65"/>
      <c r="E35" s="74"/>
      <c r="F35" s="67"/>
      <c r="G35" s="62"/>
    </row>
    <row r="36" spans="1:7">
      <c r="A36" s="67"/>
      <c r="B36" s="289"/>
      <c r="C36" s="290"/>
      <c r="D36" s="65"/>
      <c r="E36" s="74"/>
      <c r="F36" s="67"/>
      <c r="G36" s="62"/>
    </row>
    <row r="37" spans="1:7">
      <c r="A37" s="67"/>
      <c r="B37" s="291"/>
      <c r="C37" s="292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74"/>
      <c r="F38" s="67"/>
      <c r="G38" s="62"/>
    </row>
    <row r="39" spans="1:7">
      <c r="A39" s="71" t="s">
        <v>53</v>
      </c>
      <c r="B39" s="287"/>
      <c r="C39" s="288"/>
      <c r="D39" s="65"/>
      <c r="E39" s="74"/>
      <c r="F39" s="67"/>
      <c r="G39" s="62"/>
    </row>
    <row r="40" spans="1:7">
      <c r="A40" s="67"/>
      <c r="B40" s="289"/>
      <c r="C40" s="290"/>
      <c r="D40" s="65"/>
      <c r="E40" s="74"/>
      <c r="F40" s="67"/>
      <c r="G40" s="62"/>
    </row>
    <row r="41" spans="1:7">
      <c r="A41" s="67"/>
      <c r="B41" s="291"/>
      <c r="C41" s="292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74"/>
      <c r="F42" s="67"/>
      <c r="G42" s="62"/>
    </row>
    <row r="43" spans="1:7">
      <c r="A43" s="71" t="s">
        <v>54</v>
      </c>
      <c r="B43" s="287"/>
      <c r="C43" s="288"/>
      <c r="D43" s="65"/>
      <c r="E43" s="74"/>
      <c r="F43" s="67"/>
      <c r="G43" s="62"/>
    </row>
    <row r="44" spans="1:7">
      <c r="A44" s="67"/>
      <c r="B44" s="289"/>
      <c r="C44" s="290"/>
      <c r="D44" s="65"/>
      <c r="E44" s="74"/>
      <c r="F44" s="67"/>
      <c r="G44" s="62"/>
    </row>
    <row r="45" spans="1:7">
      <c r="A45" s="67"/>
      <c r="B45" s="291"/>
      <c r="C45" s="292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179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2"/>
    </row>
    <row r="48" spans="1:7" ht="15.75" thickTop="1"/>
  </sheetData>
  <sheetProtection password="9411" sheet="1" objects="1" scenarios="1"/>
  <mergeCells count="19">
    <mergeCell ref="B47:C47"/>
    <mergeCell ref="B23:C25"/>
    <mergeCell ref="B27:C29"/>
    <mergeCell ref="B31:C33"/>
    <mergeCell ref="B35:C37"/>
    <mergeCell ref="B39:C41"/>
    <mergeCell ref="B43:C45"/>
    <mergeCell ref="A5:F5"/>
    <mergeCell ref="B6:C6"/>
    <mergeCell ref="B7:C9"/>
    <mergeCell ref="B11:C13"/>
    <mergeCell ref="B15:C17"/>
    <mergeCell ref="B19:C21"/>
    <mergeCell ref="A1:G1"/>
    <mergeCell ref="A2:B2"/>
    <mergeCell ref="C2:F2"/>
    <mergeCell ref="A3:B3"/>
    <mergeCell ref="C3:F3"/>
    <mergeCell ref="A4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48"/>
  <sheetViews>
    <sheetView workbookViewId="0">
      <selection activeCell="B7" sqref="B7:C9"/>
    </sheetView>
  </sheetViews>
  <sheetFormatPr defaultColWidth="9.140625" defaultRowHeight="15"/>
  <cols>
    <col min="1" max="2" width="9.140625" style="76"/>
    <col min="3" max="3" width="29.7109375" style="76" customWidth="1"/>
    <col min="4" max="4" width="9.140625" style="76"/>
    <col min="5" max="5" width="10.85546875" style="76" customWidth="1"/>
    <col min="6" max="6" width="12.42578125" style="76" customWidth="1"/>
    <col min="7" max="7" width="15.5703125" style="76" hidden="1" customWidth="1"/>
    <col min="8" max="16384" width="9.140625" style="6"/>
  </cols>
  <sheetData>
    <row r="1" spans="1:8" ht="15.75">
      <c r="A1" s="293" t="s">
        <v>110</v>
      </c>
      <c r="B1" s="294"/>
      <c r="C1" s="294"/>
      <c r="D1" s="294"/>
      <c r="E1" s="294"/>
      <c r="F1" s="294"/>
      <c r="G1" s="294"/>
    </row>
    <row r="2" spans="1:8">
      <c r="A2" s="295" t="s">
        <v>39</v>
      </c>
      <c r="B2" s="296"/>
      <c r="C2" s="297" t="str">
        <f>'B-1 Funded Program Budget'!$B$2</f>
        <v>CBO</v>
      </c>
      <c r="D2" s="298"/>
      <c r="E2" s="298"/>
      <c r="F2" s="299"/>
      <c r="G2" s="168"/>
      <c r="H2" s="73"/>
    </row>
    <row r="3" spans="1:8">
      <c r="A3" s="295" t="s">
        <v>40</v>
      </c>
      <c r="B3" s="296"/>
      <c r="C3" s="300">
        <f>'B-1 Funded Program Budget'!$C$4</f>
        <v>0</v>
      </c>
      <c r="D3" s="300"/>
      <c r="E3" s="300"/>
      <c r="F3" s="300"/>
      <c r="G3" s="169"/>
      <c r="H3" s="73"/>
    </row>
    <row r="4" spans="1:8">
      <c r="A4" s="295" t="s">
        <v>41</v>
      </c>
      <c r="B4" s="296"/>
      <c r="C4" s="310">
        <f ca="1">NOW()</f>
        <v>42298.716431828703</v>
      </c>
      <c r="D4" s="311"/>
      <c r="E4" s="311"/>
      <c r="F4" s="312"/>
      <c r="G4" s="170"/>
      <c r="H4" s="73"/>
    </row>
    <row r="5" spans="1:8" ht="24.75" customHeight="1">
      <c r="A5" s="302" t="s">
        <v>42</v>
      </c>
      <c r="B5" s="302"/>
      <c r="C5" s="302"/>
      <c r="D5" s="302"/>
      <c r="E5" s="302"/>
      <c r="F5" s="303"/>
      <c r="G5" s="170"/>
    </row>
    <row r="6" spans="1:8">
      <c r="A6" s="171"/>
      <c r="B6" s="304" t="s">
        <v>43</v>
      </c>
      <c r="C6" s="304"/>
      <c r="D6" s="172"/>
      <c r="E6" s="166" t="s">
        <v>30</v>
      </c>
      <c r="F6" s="173"/>
      <c r="G6" s="174" t="s">
        <v>44</v>
      </c>
    </row>
    <row r="7" spans="1:8">
      <c r="A7" s="64">
        <v>1</v>
      </c>
      <c r="B7" s="287"/>
      <c r="C7" s="305"/>
      <c r="D7" s="65"/>
      <c r="E7" s="66"/>
      <c r="F7" s="67"/>
      <c r="G7" s="62"/>
    </row>
    <row r="8" spans="1:8">
      <c r="A8" s="67"/>
      <c r="B8" s="306"/>
      <c r="C8" s="307"/>
      <c r="D8" s="65"/>
      <c r="E8" s="66"/>
      <c r="F8" s="67"/>
      <c r="G8" s="62"/>
    </row>
    <row r="9" spans="1:8">
      <c r="A9" s="67"/>
      <c r="B9" s="308"/>
      <c r="C9" s="309"/>
      <c r="D9" s="65" t="s">
        <v>45</v>
      </c>
      <c r="E9" s="167"/>
      <c r="F9" s="67"/>
      <c r="G9" s="68"/>
    </row>
    <row r="10" spans="1:8">
      <c r="A10" s="67"/>
      <c r="B10" s="67"/>
      <c r="C10" s="67"/>
      <c r="D10" s="65"/>
      <c r="E10" s="66"/>
      <c r="F10" s="67"/>
      <c r="G10" s="62"/>
    </row>
    <row r="11" spans="1:8">
      <c r="A11" s="67" t="s">
        <v>46</v>
      </c>
      <c r="B11" s="287"/>
      <c r="C11" s="305"/>
      <c r="D11" s="65"/>
      <c r="E11" s="66"/>
      <c r="F11" s="67"/>
      <c r="G11" s="62"/>
    </row>
    <row r="12" spans="1:8">
      <c r="A12" s="67"/>
      <c r="B12" s="306"/>
      <c r="C12" s="307"/>
      <c r="D12" s="65"/>
      <c r="E12" s="66"/>
      <c r="F12" s="67"/>
      <c r="G12" s="62"/>
    </row>
    <row r="13" spans="1:8">
      <c r="A13" s="67"/>
      <c r="B13" s="308"/>
      <c r="C13" s="309"/>
      <c r="D13" s="65" t="s">
        <v>45</v>
      </c>
      <c r="E13" s="167"/>
      <c r="F13" s="67"/>
      <c r="G13" s="68"/>
    </row>
    <row r="14" spans="1:8">
      <c r="A14" s="69"/>
      <c r="B14" s="70"/>
      <c r="C14" s="70"/>
      <c r="D14" s="65"/>
      <c r="E14" s="66"/>
      <c r="F14" s="67"/>
      <c r="G14" s="62"/>
    </row>
    <row r="15" spans="1:8">
      <c r="A15" s="67" t="s">
        <v>47</v>
      </c>
      <c r="B15" s="287"/>
      <c r="C15" s="305"/>
      <c r="D15" s="65"/>
      <c r="E15" s="66"/>
      <c r="F15" s="67"/>
      <c r="G15" s="62"/>
    </row>
    <row r="16" spans="1:8">
      <c r="A16" s="67"/>
      <c r="B16" s="306"/>
      <c r="C16" s="307"/>
      <c r="D16" s="65"/>
      <c r="E16" s="66"/>
      <c r="F16" s="67"/>
      <c r="G16" s="62"/>
    </row>
    <row r="17" spans="1:7">
      <c r="A17" s="67"/>
      <c r="B17" s="308"/>
      <c r="C17" s="309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66"/>
      <c r="F18" s="67"/>
      <c r="G18" s="62"/>
    </row>
    <row r="19" spans="1:7">
      <c r="A19" s="67" t="s">
        <v>48</v>
      </c>
      <c r="B19" s="287"/>
      <c r="C19" s="305"/>
      <c r="D19" s="65"/>
      <c r="E19" s="66"/>
      <c r="F19" s="67"/>
      <c r="G19" s="62"/>
    </row>
    <row r="20" spans="1:7">
      <c r="A20" s="67"/>
      <c r="B20" s="306"/>
      <c r="C20" s="307"/>
      <c r="D20" s="65"/>
      <c r="E20" s="66"/>
      <c r="F20" s="67"/>
      <c r="G20" s="62"/>
    </row>
    <row r="21" spans="1:7">
      <c r="A21" s="67"/>
      <c r="B21" s="308"/>
      <c r="C21" s="309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66"/>
      <c r="F22" s="67"/>
      <c r="G22" s="62"/>
    </row>
    <row r="23" spans="1:7">
      <c r="A23" s="67" t="s">
        <v>49</v>
      </c>
      <c r="B23" s="287"/>
      <c r="C23" s="305"/>
      <c r="D23" s="65"/>
      <c r="E23" s="66"/>
      <c r="F23" s="67"/>
      <c r="G23" s="62"/>
    </row>
    <row r="24" spans="1:7">
      <c r="A24" s="67"/>
      <c r="B24" s="306"/>
      <c r="C24" s="307"/>
      <c r="D24" s="65"/>
      <c r="E24" s="66"/>
      <c r="F24" s="67"/>
      <c r="G24" s="62"/>
    </row>
    <row r="25" spans="1:7">
      <c r="A25" s="67"/>
      <c r="B25" s="308"/>
      <c r="C25" s="309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74"/>
      <c r="F26" s="67"/>
      <c r="G26" s="62"/>
    </row>
    <row r="27" spans="1:7">
      <c r="A27" s="67" t="s">
        <v>50</v>
      </c>
      <c r="B27" s="287"/>
      <c r="C27" s="305"/>
      <c r="D27" s="65"/>
      <c r="E27" s="66"/>
      <c r="F27" s="67"/>
      <c r="G27" s="62"/>
    </row>
    <row r="28" spans="1:7">
      <c r="A28" s="67"/>
      <c r="B28" s="306"/>
      <c r="C28" s="307"/>
      <c r="D28" s="65"/>
      <c r="E28" s="66"/>
      <c r="F28" s="67"/>
      <c r="G28" s="62"/>
    </row>
    <row r="29" spans="1:7">
      <c r="A29" s="67"/>
      <c r="B29" s="308"/>
      <c r="C29" s="309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66"/>
      <c r="F30" s="67"/>
      <c r="G30" s="62"/>
    </row>
    <row r="31" spans="1:7">
      <c r="A31" s="67" t="s">
        <v>51</v>
      </c>
      <c r="B31" s="287"/>
      <c r="C31" s="305"/>
      <c r="D31" s="65"/>
      <c r="E31" s="66"/>
      <c r="F31" s="67"/>
      <c r="G31" s="62"/>
    </row>
    <row r="32" spans="1:7">
      <c r="A32" s="67"/>
      <c r="B32" s="306"/>
      <c r="C32" s="307"/>
      <c r="D32" s="65"/>
      <c r="E32" s="66"/>
      <c r="F32" s="67"/>
      <c r="G32" s="62"/>
    </row>
    <row r="33" spans="1:7">
      <c r="A33" s="67"/>
      <c r="B33" s="308"/>
      <c r="C33" s="309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66"/>
      <c r="F34" s="67"/>
      <c r="G34" s="62"/>
    </row>
    <row r="35" spans="1:7">
      <c r="A35" s="71" t="s">
        <v>52</v>
      </c>
      <c r="B35" s="287"/>
      <c r="C35" s="305"/>
      <c r="D35" s="65"/>
      <c r="E35" s="66"/>
      <c r="F35" s="67"/>
      <c r="G35" s="62"/>
    </row>
    <row r="36" spans="1:7">
      <c r="A36" s="67"/>
      <c r="B36" s="306"/>
      <c r="C36" s="307"/>
      <c r="D36" s="65"/>
      <c r="E36" s="66"/>
      <c r="F36" s="67"/>
      <c r="G36" s="62"/>
    </row>
    <row r="37" spans="1:7">
      <c r="A37" s="67"/>
      <c r="B37" s="308"/>
      <c r="C37" s="309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66"/>
      <c r="F38" s="67"/>
      <c r="G38" s="62"/>
    </row>
    <row r="39" spans="1:7">
      <c r="A39" s="71" t="s">
        <v>53</v>
      </c>
      <c r="B39" s="287"/>
      <c r="C39" s="305"/>
      <c r="D39" s="65"/>
      <c r="E39" s="66"/>
      <c r="F39" s="67"/>
      <c r="G39" s="62"/>
    </row>
    <row r="40" spans="1:7">
      <c r="A40" s="67"/>
      <c r="B40" s="306"/>
      <c r="C40" s="307"/>
      <c r="D40" s="65"/>
      <c r="E40" s="66"/>
      <c r="F40" s="67"/>
      <c r="G40" s="62"/>
    </row>
    <row r="41" spans="1:7">
      <c r="A41" s="67"/>
      <c r="B41" s="308"/>
      <c r="C41" s="309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66"/>
      <c r="F42" s="67"/>
      <c r="G42" s="62"/>
    </row>
    <row r="43" spans="1:7">
      <c r="A43" s="71" t="s">
        <v>54</v>
      </c>
      <c r="B43" s="287"/>
      <c r="C43" s="305"/>
      <c r="D43" s="65"/>
      <c r="E43" s="66"/>
      <c r="F43" s="67"/>
      <c r="G43" s="62"/>
    </row>
    <row r="44" spans="1:7">
      <c r="A44" s="67"/>
      <c r="B44" s="306"/>
      <c r="C44" s="307"/>
      <c r="D44" s="65"/>
      <c r="E44" s="66"/>
      <c r="F44" s="67"/>
      <c r="G44" s="62"/>
    </row>
    <row r="45" spans="1:7">
      <c r="A45" s="67"/>
      <c r="B45" s="308"/>
      <c r="C45" s="309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67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"/>
    </row>
    <row r="48" spans="1:7" ht="15.75" thickTop="1">
      <c r="A48" s="75"/>
      <c r="B48" s="75"/>
      <c r="C48" s="75"/>
      <c r="D48" s="75"/>
      <c r="E48" s="75"/>
      <c r="F48" s="75"/>
      <c r="G48" s="75"/>
    </row>
  </sheetData>
  <sheetProtection password="9411" sheet="1" objects="1" scenarios="1"/>
  <mergeCells count="20"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workbookViewId="0">
      <selection activeCell="B7" sqref="B7:C9"/>
    </sheetView>
  </sheetViews>
  <sheetFormatPr defaultColWidth="9.140625" defaultRowHeight="15"/>
  <cols>
    <col min="1" max="2" width="9.140625" style="76"/>
    <col min="3" max="3" width="29.7109375" style="76" customWidth="1"/>
    <col min="4" max="4" width="9.140625" style="76"/>
    <col min="5" max="5" width="10.85546875" style="76" customWidth="1"/>
    <col min="6" max="6" width="12.42578125" style="76" customWidth="1"/>
    <col min="7" max="7" width="15.5703125" style="76" hidden="1" customWidth="1"/>
    <col min="8" max="16384" width="9.140625" style="6"/>
  </cols>
  <sheetData>
    <row r="1" spans="1:8" ht="15.75">
      <c r="A1" s="293" t="s">
        <v>110</v>
      </c>
      <c r="B1" s="294"/>
      <c r="C1" s="294"/>
      <c r="D1" s="294"/>
      <c r="E1" s="294"/>
      <c r="F1" s="294"/>
      <c r="G1" s="294"/>
    </row>
    <row r="2" spans="1:8">
      <c r="A2" s="295" t="s">
        <v>39</v>
      </c>
      <c r="B2" s="296"/>
      <c r="C2" s="297" t="str">
        <f>'B-1 Funded Program Budget'!$B$2</f>
        <v>CBO</v>
      </c>
      <c r="D2" s="298"/>
      <c r="E2" s="298"/>
      <c r="F2" s="299"/>
      <c r="G2" s="168"/>
      <c r="H2" s="73"/>
    </row>
    <row r="3" spans="1:8">
      <c r="A3" s="295" t="s">
        <v>40</v>
      </c>
      <c r="B3" s="296"/>
      <c r="C3" s="300">
        <f>'B-1 Funded Program Budget'!$C$4</f>
        <v>0</v>
      </c>
      <c r="D3" s="300"/>
      <c r="E3" s="300"/>
      <c r="F3" s="300"/>
      <c r="G3" s="169"/>
      <c r="H3" s="73"/>
    </row>
    <row r="4" spans="1:8">
      <c r="A4" s="295" t="s">
        <v>41</v>
      </c>
      <c r="B4" s="296"/>
      <c r="C4" s="310">
        <f ca="1">NOW()</f>
        <v>42298.716428587963</v>
      </c>
      <c r="D4" s="311"/>
      <c r="E4" s="311"/>
      <c r="F4" s="312"/>
      <c r="G4" s="170"/>
      <c r="H4" s="73"/>
    </row>
    <row r="5" spans="1:8" ht="24.75" customHeight="1">
      <c r="A5" s="302" t="s">
        <v>42</v>
      </c>
      <c r="B5" s="302"/>
      <c r="C5" s="302"/>
      <c r="D5" s="302"/>
      <c r="E5" s="302"/>
      <c r="F5" s="303"/>
      <c r="G5" s="170"/>
    </row>
    <row r="6" spans="1:8">
      <c r="A6" s="171"/>
      <c r="B6" s="304" t="s">
        <v>43</v>
      </c>
      <c r="C6" s="304"/>
      <c r="D6" s="172"/>
      <c r="E6" s="258" t="s">
        <v>30</v>
      </c>
      <c r="F6" s="173"/>
      <c r="G6" s="174" t="s">
        <v>44</v>
      </c>
    </row>
    <row r="7" spans="1:8">
      <c r="A7" s="64">
        <v>1</v>
      </c>
      <c r="B7" s="287"/>
      <c r="C7" s="305"/>
      <c r="D7" s="65"/>
      <c r="E7" s="66"/>
      <c r="F7" s="67"/>
      <c r="G7" s="62"/>
    </row>
    <row r="8" spans="1:8">
      <c r="A8" s="67"/>
      <c r="B8" s="306"/>
      <c r="C8" s="307"/>
      <c r="D8" s="65"/>
      <c r="E8" s="66"/>
      <c r="F8" s="67"/>
      <c r="G8" s="62"/>
    </row>
    <row r="9" spans="1:8">
      <c r="A9" s="67"/>
      <c r="B9" s="308"/>
      <c r="C9" s="309"/>
      <c r="D9" s="65" t="s">
        <v>45</v>
      </c>
      <c r="E9" s="167"/>
      <c r="F9" s="67"/>
      <c r="G9" s="68"/>
    </row>
    <row r="10" spans="1:8">
      <c r="A10" s="67"/>
      <c r="B10" s="67"/>
      <c r="C10" s="67"/>
      <c r="D10" s="65"/>
      <c r="E10" s="66"/>
      <c r="F10" s="67"/>
      <c r="G10" s="62"/>
    </row>
    <row r="11" spans="1:8">
      <c r="A11" s="67" t="s">
        <v>46</v>
      </c>
      <c r="B11" s="287"/>
      <c r="C11" s="305"/>
      <c r="D11" s="65"/>
      <c r="E11" s="66"/>
      <c r="F11" s="67"/>
      <c r="G11" s="62"/>
    </row>
    <row r="12" spans="1:8">
      <c r="A12" s="67"/>
      <c r="B12" s="306"/>
      <c r="C12" s="307"/>
      <c r="D12" s="65"/>
      <c r="E12" s="66"/>
      <c r="F12" s="67"/>
      <c r="G12" s="62"/>
    </row>
    <row r="13" spans="1:8">
      <c r="A13" s="67"/>
      <c r="B13" s="308"/>
      <c r="C13" s="309"/>
      <c r="D13" s="65" t="s">
        <v>45</v>
      </c>
      <c r="E13" s="167"/>
      <c r="F13" s="67"/>
      <c r="G13" s="68"/>
    </row>
    <row r="14" spans="1:8">
      <c r="A14" s="69"/>
      <c r="B14" s="70"/>
      <c r="C14" s="70"/>
      <c r="D14" s="65"/>
      <c r="E14" s="66"/>
      <c r="F14" s="67"/>
      <c r="G14" s="62"/>
    </row>
    <row r="15" spans="1:8">
      <c r="A15" s="67" t="s">
        <v>47</v>
      </c>
      <c r="B15" s="287"/>
      <c r="C15" s="305"/>
      <c r="D15" s="65"/>
      <c r="E15" s="66"/>
      <c r="F15" s="67"/>
      <c r="G15" s="62"/>
    </row>
    <row r="16" spans="1:8">
      <c r="A16" s="67"/>
      <c r="B16" s="306"/>
      <c r="C16" s="307"/>
      <c r="D16" s="65"/>
      <c r="E16" s="66"/>
      <c r="F16" s="67"/>
      <c r="G16" s="62"/>
    </row>
    <row r="17" spans="1:7">
      <c r="A17" s="67"/>
      <c r="B17" s="308"/>
      <c r="C17" s="309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66"/>
      <c r="F18" s="67"/>
      <c r="G18" s="62"/>
    </row>
    <row r="19" spans="1:7">
      <c r="A19" s="67" t="s">
        <v>48</v>
      </c>
      <c r="B19" s="287"/>
      <c r="C19" s="305"/>
      <c r="D19" s="65"/>
      <c r="E19" s="66"/>
      <c r="F19" s="67"/>
      <c r="G19" s="62"/>
    </row>
    <row r="20" spans="1:7">
      <c r="A20" s="67"/>
      <c r="B20" s="306"/>
      <c r="C20" s="307"/>
      <c r="D20" s="65"/>
      <c r="E20" s="66"/>
      <c r="F20" s="67"/>
      <c r="G20" s="62"/>
    </row>
    <row r="21" spans="1:7">
      <c r="A21" s="67"/>
      <c r="B21" s="308"/>
      <c r="C21" s="309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66"/>
      <c r="F22" s="67"/>
      <c r="G22" s="62"/>
    </row>
    <row r="23" spans="1:7">
      <c r="A23" s="67" t="s">
        <v>49</v>
      </c>
      <c r="B23" s="287"/>
      <c r="C23" s="305"/>
      <c r="D23" s="65"/>
      <c r="E23" s="66"/>
      <c r="F23" s="67"/>
      <c r="G23" s="62"/>
    </row>
    <row r="24" spans="1:7">
      <c r="A24" s="67"/>
      <c r="B24" s="306"/>
      <c r="C24" s="307"/>
      <c r="D24" s="65"/>
      <c r="E24" s="66"/>
      <c r="F24" s="67"/>
      <c r="G24" s="62"/>
    </row>
    <row r="25" spans="1:7">
      <c r="A25" s="67"/>
      <c r="B25" s="308"/>
      <c r="C25" s="309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74"/>
      <c r="F26" s="67"/>
      <c r="G26" s="62"/>
    </row>
    <row r="27" spans="1:7">
      <c r="A27" s="67" t="s">
        <v>50</v>
      </c>
      <c r="B27" s="287"/>
      <c r="C27" s="305"/>
      <c r="D27" s="65"/>
      <c r="E27" s="66"/>
      <c r="F27" s="67"/>
      <c r="G27" s="62"/>
    </row>
    <row r="28" spans="1:7">
      <c r="A28" s="67"/>
      <c r="B28" s="306"/>
      <c r="C28" s="307"/>
      <c r="D28" s="65"/>
      <c r="E28" s="66"/>
      <c r="F28" s="67"/>
      <c r="G28" s="62"/>
    </row>
    <row r="29" spans="1:7">
      <c r="A29" s="67"/>
      <c r="B29" s="308"/>
      <c r="C29" s="309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66"/>
      <c r="F30" s="67"/>
      <c r="G30" s="62"/>
    </row>
    <row r="31" spans="1:7">
      <c r="A31" s="67" t="s">
        <v>51</v>
      </c>
      <c r="B31" s="287"/>
      <c r="C31" s="305"/>
      <c r="D31" s="65"/>
      <c r="E31" s="66"/>
      <c r="F31" s="67"/>
      <c r="G31" s="62"/>
    </row>
    <row r="32" spans="1:7">
      <c r="A32" s="67"/>
      <c r="B32" s="306"/>
      <c r="C32" s="307"/>
      <c r="D32" s="65"/>
      <c r="E32" s="66"/>
      <c r="F32" s="67"/>
      <c r="G32" s="62"/>
    </row>
    <row r="33" spans="1:7">
      <c r="A33" s="67"/>
      <c r="B33" s="308"/>
      <c r="C33" s="309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66"/>
      <c r="F34" s="67"/>
      <c r="G34" s="62"/>
    </row>
    <row r="35" spans="1:7">
      <c r="A35" s="71" t="s">
        <v>52</v>
      </c>
      <c r="B35" s="287"/>
      <c r="C35" s="305"/>
      <c r="D35" s="65"/>
      <c r="E35" s="66"/>
      <c r="F35" s="67"/>
      <c r="G35" s="62"/>
    </row>
    <row r="36" spans="1:7">
      <c r="A36" s="67"/>
      <c r="B36" s="306"/>
      <c r="C36" s="307"/>
      <c r="D36" s="65"/>
      <c r="E36" s="66"/>
      <c r="F36" s="67"/>
      <c r="G36" s="62"/>
    </row>
    <row r="37" spans="1:7">
      <c r="A37" s="67"/>
      <c r="B37" s="308"/>
      <c r="C37" s="309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66"/>
      <c r="F38" s="67"/>
      <c r="G38" s="62"/>
    </row>
    <row r="39" spans="1:7">
      <c r="A39" s="71" t="s">
        <v>53</v>
      </c>
      <c r="B39" s="287"/>
      <c r="C39" s="305"/>
      <c r="D39" s="65"/>
      <c r="E39" s="66"/>
      <c r="F39" s="67"/>
      <c r="G39" s="62"/>
    </row>
    <row r="40" spans="1:7">
      <c r="A40" s="67"/>
      <c r="B40" s="306"/>
      <c r="C40" s="307"/>
      <c r="D40" s="65"/>
      <c r="E40" s="66"/>
      <c r="F40" s="67"/>
      <c r="G40" s="62"/>
    </row>
    <row r="41" spans="1:7">
      <c r="A41" s="67"/>
      <c r="B41" s="308"/>
      <c r="C41" s="309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66"/>
      <c r="F42" s="67"/>
      <c r="G42" s="62"/>
    </row>
    <row r="43" spans="1:7">
      <c r="A43" s="71" t="s">
        <v>54</v>
      </c>
      <c r="B43" s="287"/>
      <c r="C43" s="305"/>
      <c r="D43" s="65"/>
      <c r="E43" s="66"/>
      <c r="F43" s="67"/>
      <c r="G43" s="62"/>
    </row>
    <row r="44" spans="1:7">
      <c r="A44" s="67"/>
      <c r="B44" s="306"/>
      <c r="C44" s="307"/>
      <c r="D44" s="65"/>
      <c r="E44" s="66"/>
      <c r="F44" s="67"/>
      <c r="G44" s="62"/>
    </row>
    <row r="45" spans="1:7">
      <c r="A45" s="67"/>
      <c r="B45" s="308"/>
      <c r="C45" s="309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67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"/>
    </row>
    <row r="48" spans="1:7" ht="15.75" thickTop="1">
      <c r="A48" s="75"/>
      <c r="B48" s="75"/>
      <c r="C48" s="75"/>
      <c r="D48" s="75"/>
      <c r="E48" s="75"/>
      <c r="F48" s="75"/>
      <c r="G48" s="75"/>
    </row>
  </sheetData>
  <sheetProtection password="9411" sheet="1" objects="1" scenarios="1"/>
  <mergeCells count="20">
    <mergeCell ref="B47:C47"/>
    <mergeCell ref="B23:C25"/>
    <mergeCell ref="B27:C29"/>
    <mergeCell ref="B31:C33"/>
    <mergeCell ref="B35:C37"/>
    <mergeCell ref="B39:C41"/>
    <mergeCell ref="B43:C45"/>
    <mergeCell ref="A5:F5"/>
    <mergeCell ref="B6:C6"/>
    <mergeCell ref="B7:C9"/>
    <mergeCell ref="B11:C13"/>
    <mergeCell ref="B15:C17"/>
    <mergeCell ref="B19:C21"/>
    <mergeCell ref="A1:G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workbookViewId="0">
      <selection activeCell="B7" sqref="B7:C9"/>
    </sheetView>
  </sheetViews>
  <sheetFormatPr defaultColWidth="9.140625" defaultRowHeight="15"/>
  <cols>
    <col min="1" max="2" width="9.140625" style="76"/>
    <col min="3" max="3" width="29.7109375" style="76" customWidth="1"/>
    <col min="4" max="4" width="9.140625" style="76"/>
    <col min="5" max="5" width="10.85546875" style="76" customWidth="1"/>
    <col min="6" max="6" width="12.42578125" style="76" customWidth="1"/>
    <col min="7" max="7" width="15.5703125" style="76" hidden="1" customWidth="1"/>
    <col min="8" max="16384" width="9.140625" style="6"/>
  </cols>
  <sheetData>
    <row r="1" spans="1:8" ht="15.75">
      <c r="A1" s="293" t="s">
        <v>110</v>
      </c>
      <c r="B1" s="294"/>
      <c r="C1" s="294"/>
      <c r="D1" s="294"/>
      <c r="E1" s="294"/>
      <c r="F1" s="294"/>
      <c r="G1" s="294"/>
    </row>
    <row r="2" spans="1:8">
      <c r="A2" s="295" t="s">
        <v>39</v>
      </c>
      <c r="B2" s="296"/>
      <c r="C2" s="297" t="str">
        <f>'B-1 Funded Program Budget'!$B$2</f>
        <v>CBO</v>
      </c>
      <c r="D2" s="298"/>
      <c r="E2" s="298"/>
      <c r="F2" s="299"/>
      <c r="G2" s="168"/>
      <c r="H2" s="73"/>
    </row>
    <row r="3" spans="1:8">
      <c r="A3" s="295" t="s">
        <v>40</v>
      </c>
      <c r="B3" s="296"/>
      <c r="C3" s="300">
        <f>'B-1 Funded Program Budget'!$C$4</f>
        <v>0</v>
      </c>
      <c r="D3" s="300"/>
      <c r="E3" s="300"/>
      <c r="F3" s="300"/>
      <c r="G3" s="169"/>
      <c r="H3" s="73"/>
    </row>
    <row r="4" spans="1:8">
      <c r="A4" s="295" t="s">
        <v>41</v>
      </c>
      <c r="B4" s="296"/>
      <c r="C4" s="310">
        <f ca="1">NOW()</f>
        <v>42298.716428587963</v>
      </c>
      <c r="D4" s="311"/>
      <c r="E4" s="311"/>
      <c r="F4" s="312"/>
      <c r="G4" s="170"/>
      <c r="H4" s="73"/>
    </row>
    <row r="5" spans="1:8" ht="24.75" customHeight="1">
      <c r="A5" s="302" t="s">
        <v>42</v>
      </c>
      <c r="B5" s="302"/>
      <c r="C5" s="302"/>
      <c r="D5" s="302"/>
      <c r="E5" s="302"/>
      <c r="F5" s="303"/>
      <c r="G5" s="170"/>
    </row>
    <row r="6" spans="1:8">
      <c r="A6" s="171"/>
      <c r="B6" s="304" t="s">
        <v>43</v>
      </c>
      <c r="C6" s="304"/>
      <c r="D6" s="172"/>
      <c r="E6" s="258" t="s">
        <v>30</v>
      </c>
      <c r="F6" s="173"/>
      <c r="G6" s="174" t="s">
        <v>44</v>
      </c>
    </row>
    <row r="7" spans="1:8">
      <c r="A7" s="64">
        <v>1</v>
      </c>
      <c r="B7" s="287"/>
      <c r="C7" s="305"/>
      <c r="D7" s="65"/>
      <c r="E7" s="66"/>
      <c r="F7" s="67"/>
      <c r="G7" s="62"/>
    </row>
    <row r="8" spans="1:8">
      <c r="A8" s="67"/>
      <c r="B8" s="306"/>
      <c r="C8" s="307"/>
      <c r="D8" s="65"/>
      <c r="E8" s="66"/>
      <c r="F8" s="67"/>
      <c r="G8" s="62"/>
    </row>
    <row r="9" spans="1:8">
      <c r="A9" s="67"/>
      <c r="B9" s="308"/>
      <c r="C9" s="309"/>
      <c r="D9" s="65" t="s">
        <v>45</v>
      </c>
      <c r="E9" s="167"/>
      <c r="F9" s="67"/>
      <c r="G9" s="68"/>
    </row>
    <row r="10" spans="1:8">
      <c r="A10" s="67"/>
      <c r="B10" s="67"/>
      <c r="C10" s="67"/>
      <c r="D10" s="65"/>
      <c r="E10" s="66"/>
      <c r="F10" s="67"/>
      <c r="G10" s="62"/>
    </row>
    <row r="11" spans="1:8">
      <c r="A11" s="67" t="s">
        <v>46</v>
      </c>
      <c r="B11" s="287"/>
      <c r="C11" s="305"/>
      <c r="D11" s="65"/>
      <c r="E11" s="66"/>
      <c r="F11" s="67"/>
      <c r="G11" s="62"/>
    </row>
    <row r="12" spans="1:8">
      <c r="A12" s="67"/>
      <c r="B12" s="306"/>
      <c r="C12" s="307"/>
      <c r="D12" s="65"/>
      <c r="E12" s="66"/>
      <c r="F12" s="67"/>
      <c r="G12" s="62"/>
    </row>
    <row r="13" spans="1:8">
      <c r="A13" s="67"/>
      <c r="B13" s="308"/>
      <c r="C13" s="309"/>
      <c r="D13" s="65" t="s">
        <v>45</v>
      </c>
      <c r="E13" s="167"/>
      <c r="F13" s="67"/>
      <c r="G13" s="68"/>
    </row>
    <row r="14" spans="1:8">
      <c r="A14" s="69"/>
      <c r="B14" s="70"/>
      <c r="C14" s="70"/>
      <c r="D14" s="65"/>
      <c r="E14" s="66"/>
      <c r="F14" s="67"/>
      <c r="G14" s="62"/>
    </row>
    <row r="15" spans="1:8">
      <c r="A15" s="67" t="s">
        <v>47</v>
      </c>
      <c r="B15" s="287"/>
      <c r="C15" s="305"/>
      <c r="D15" s="65"/>
      <c r="E15" s="66"/>
      <c r="F15" s="67"/>
      <c r="G15" s="62"/>
    </row>
    <row r="16" spans="1:8">
      <c r="A16" s="67"/>
      <c r="B16" s="306"/>
      <c r="C16" s="307"/>
      <c r="D16" s="65"/>
      <c r="E16" s="66"/>
      <c r="F16" s="67"/>
      <c r="G16" s="62"/>
    </row>
    <row r="17" spans="1:7">
      <c r="A17" s="67"/>
      <c r="B17" s="308"/>
      <c r="C17" s="309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66"/>
      <c r="F18" s="67"/>
      <c r="G18" s="62"/>
    </row>
    <row r="19" spans="1:7">
      <c r="A19" s="67" t="s">
        <v>48</v>
      </c>
      <c r="B19" s="287"/>
      <c r="C19" s="305"/>
      <c r="D19" s="65"/>
      <c r="E19" s="66"/>
      <c r="F19" s="67"/>
      <c r="G19" s="62"/>
    </row>
    <row r="20" spans="1:7">
      <c r="A20" s="67"/>
      <c r="B20" s="306"/>
      <c r="C20" s="307"/>
      <c r="D20" s="65"/>
      <c r="E20" s="66"/>
      <c r="F20" s="67"/>
      <c r="G20" s="62"/>
    </row>
    <row r="21" spans="1:7">
      <c r="A21" s="67"/>
      <c r="B21" s="308"/>
      <c r="C21" s="309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66"/>
      <c r="F22" s="67"/>
      <c r="G22" s="62"/>
    </row>
    <row r="23" spans="1:7">
      <c r="A23" s="67" t="s">
        <v>49</v>
      </c>
      <c r="B23" s="287"/>
      <c r="C23" s="305"/>
      <c r="D23" s="65"/>
      <c r="E23" s="66"/>
      <c r="F23" s="67"/>
      <c r="G23" s="62"/>
    </row>
    <row r="24" spans="1:7">
      <c r="A24" s="67"/>
      <c r="B24" s="306"/>
      <c r="C24" s="307"/>
      <c r="D24" s="65"/>
      <c r="E24" s="66"/>
      <c r="F24" s="67"/>
      <c r="G24" s="62"/>
    </row>
    <row r="25" spans="1:7">
      <c r="A25" s="67"/>
      <c r="B25" s="308"/>
      <c r="C25" s="309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74"/>
      <c r="F26" s="67"/>
      <c r="G26" s="62"/>
    </row>
    <row r="27" spans="1:7">
      <c r="A27" s="67" t="s">
        <v>50</v>
      </c>
      <c r="B27" s="287"/>
      <c r="C27" s="305"/>
      <c r="D27" s="65"/>
      <c r="E27" s="66"/>
      <c r="F27" s="67"/>
      <c r="G27" s="62"/>
    </row>
    <row r="28" spans="1:7">
      <c r="A28" s="67"/>
      <c r="B28" s="306"/>
      <c r="C28" s="307"/>
      <c r="D28" s="65"/>
      <c r="E28" s="66"/>
      <c r="F28" s="67"/>
      <c r="G28" s="62"/>
    </row>
    <row r="29" spans="1:7">
      <c r="A29" s="67"/>
      <c r="B29" s="308"/>
      <c r="C29" s="309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66"/>
      <c r="F30" s="67"/>
      <c r="G30" s="62"/>
    </row>
    <row r="31" spans="1:7">
      <c r="A31" s="67" t="s">
        <v>51</v>
      </c>
      <c r="B31" s="287"/>
      <c r="C31" s="305"/>
      <c r="D31" s="65"/>
      <c r="E31" s="66"/>
      <c r="F31" s="67"/>
      <c r="G31" s="62"/>
    </row>
    <row r="32" spans="1:7">
      <c r="A32" s="67"/>
      <c r="B32" s="306"/>
      <c r="C32" s="307"/>
      <c r="D32" s="65"/>
      <c r="E32" s="66"/>
      <c r="F32" s="67"/>
      <c r="G32" s="62"/>
    </row>
    <row r="33" spans="1:7">
      <c r="A33" s="67"/>
      <c r="B33" s="308"/>
      <c r="C33" s="309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66"/>
      <c r="F34" s="67"/>
      <c r="G34" s="62"/>
    </row>
    <row r="35" spans="1:7">
      <c r="A35" s="71" t="s">
        <v>52</v>
      </c>
      <c r="B35" s="287"/>
      <c r="C35" s="305"/>
      <c r="D35" s="65"/>
      <c r="E35" s="66"/>
      <c r="F35" s="67"/>
      <c r="G35" s="62"/>
    </row>
    <row r="36" spans="1:7">
      <c r="A36" s="67"/>
      <c r="B36" s="306"/>
      <c r="C36" s="307"/>
      <c r="D36" s="65"/>
      <c r="E36" s="66"/>
      <c r="F36" s="67"/>
      <c r="G36" s="62"/>
    </row>
    <row r="37" spans="1:7">
      <c r="A37" s="67"/>
      <c r="B37" s="308"/>
      <c r="C37" s="309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66"/>
      <c r="F38" s="67"/>
      <c r="G38" s="62"/>
    </row>
    <row r="39" spans="1:7">
      <c r="A39" s="71" t="s">
        <v>53</v>
      </c>
      <c r="B39" s="287"/>
      <c r="C39" s="305"/>
      <c r="D39" s="65"/>
      <c r="E39" s="66"/>
      <c r="F39" s="67"/>
      <c r="G39" s="62"/>
    </row>
    <row r="40" spans="1:7">
      <c r="A40" s="67"/>
      <c r="B40" s="306"/>
      <c r="C40" s="307"/>
      <c r="D40" s="65"/>
      <c r="E40" s="66"/>
      <c r="F40" s="67"/>
      <c r="G40" s="62"/>
    </row>
    <row r="41" spans="1:7">
      <c r="A41" s="67"/>
      <c r="B41" s="308"/>
      <c r="C41" s="309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66"/>
      <c r="F42" s="67"/>
      <c r="G42" s="62"/>
    </row>
    <row r="43" spans="1:7">
      <c r="A43" s="71" t="s">
        <v>54</v>
      </c>
      <c r="B43" s="287"/>
      <c r="C43" s="305"/>
      <c r="D43" s="65"/>
      <c r="E43" s="66"/>
      <c r="F43" s="67"/>
      <c r="G43" s="62"/>
    </row>
    <row r="44" spans="1:7">
      <c r="A44" s="67"/>
      <c r="B44" s="306"/>
      <c r="C44" s="307"/>
      <c r="D44" s="65"/>
      <c r="E44" s="66"/>
      <c r="F44" s="67"/>
      <c r="G44" s="62"/>
    </row>
    <row r="45" spans="1:7">
      <c r="A45" s="67"/>
      <c r="B45" s="308"/>
      <c r="C45" s="309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67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"/>
    </row>
    <row r="48" spans="1:7" ht="15.75" thickTop="1">
      <c r="A48" s="75"/>
      <c r="B48" s="75"/>
      <c r="C48" s="75"/>
      <c r="D48" s="75"/>
      <c r="E48" s="75"/>
      <c r="F48" s="75"/>
      <c r="G48" s="75"/>
    </row>
  </sheetData>
  <sheetProtection password="9411" sheet="1" objects="1" scenarios="1"/>
  <mergeCells count="20">
    <mergeCell ref="B47:C47"/>
    <mergeCell ref="B23:C25"/>
    <mergeCell ref="B27:C29"/>
    <mergeCell ref="B31:C33"/>
    <mergeCell ref="B35:C37"/>
    <mergeCell ref="B39:C41"/>
    <mergeCell ref="B43:C45"/>
    <mergeCell ref="A5:F5"/>
    <mergeCell ref="B6:C6"/>
    <mergeCell ref="B7:C9"/>
    <mergeCell ref="B11:C13"/>
    <mergeCell ref="B15:C17"/>
    <mergeCell ref="B19:C21"/>
    <mergeCell ref="A1:G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29.7109375" style="6" customWidth="1"/>
    <col min="4" max="4" width="9.140625" style="6"/>
    <col min="5" max="5" width="10.85546875" style="6" customWidth="1"/>
    <col min="6" max="6" width="12.42578125" style="6" customWidth="1"/>
    <col min="7" max="7" width="0" style="6" hidden="1" customWidth="1"/>
    <col min="8" max="16384" width="9.140625" style="6"/>
  </cols>
  <sheetData>
    <row r="1" spans="1:7" ht="15.75">
      <c r="A1" s="293" t="s">
        <v>111</v>
      </c>
      <c r="B1" s="294"/>
      <c r="C1" s="294"/>
      <c r="D1" s="294"/>
      <c r="E1" s="294"/>
      <c r="F1" s="294"/>
      <c r="G1" s="294"/>
    </row>
    <row r="2" spans="1:7">
      <c r="A2" s="295" t="s">
        <v>39</v>
      </c>
      <c r="B2" s="296"/>
      <c r="C2" s="319" t="str">
        <f>'B-1 Funded Program Budget'!$B$2</f>
        <v>CBO</v>
      </c>
      <c r="D2" s="320"/>
      <c r="E2" s="320"/>
      <c r="F2" s="321"/>
      <c r="G2" s="168"/>
    </row>
    <row r="3" spans="1:7">
      <c r="A3" s="295" t="s">
        <v>40</v>
      </c>
      <c r="B3" s="296"/>
      <c r="C3" s="322">
        <f>'B-1 Funded Program Budget'!C4:P4</f>
        <v>0</v>
      </c>
      <c r="D3" s="323"/>
      <c r="E3" s="323"/>
      <c r="F3" s="324"/>
      <c r="G3" s="169"/>
    </row>
    <row r="4" spans="1:7">
      <c r="A4" s="295" t="s">
        <v>41</v>
      </c>
      <c r="B4" s="296"/>
      <c r="C4" s="310">
        <f ca="1">NOW()</f>
        <v>42298.716431828703</v>
      </c>
      <c r="D4" s="311"/>
      <c r="E4" s="311"/>
      <c r="F4" s="312"/>
      <c r="G4" s="170"/>
    </row>
    <row r="5" spans="1:7" ht="30" customHeight="1">
      <c r="A5" s="325" t="s">
        <v>56</v>
      </c>
      <c r="B5" s="325"/>
      <c r="C5" s="325"/>
      <c r="D5" s="325"/>
      <c r="E5" s="325"/>
      <c r="F5" s="326"/>
      <c r="G5" s="170"/>
    </row>
    <row r="6" spans="1:7">
      <c r="A6" s="171"/>
      <c r="B6" s="304" t="s">
        <v>43</v>
      </c>
      <c r="C6" s="304"/>
      <c r="D6" s="172"/>
      <c r="E6" s="166" t="s">
        <v>30</v>
      </c>
      <c r="F6" s="173"/>
      <c r="G6" s="174" t="s">
        <v>44</v>
      </c>
    </row>
    <row r="7" spans="1:7">
      <c r="A7" s="64">
        <v>1</v>
      </c>
      <c r="B7" s="287"/>
      <c r="C7" s="305"/>
      <c r="D7" s="65"/>
      <c r="E7" s="66"/>
      <c r="F7" s="67"/>
      <c r="G7" s="62"/>
    </row>
    <row r="8" spans="1:7">
      <c r="A8" s="67"/>
      <c r="B8" s="306"/>
      <c r="C8" s="307"/>
      <c r="D8" s="65"/>
      <c r="E8" s="66"/>
      <c r="F8" s="67"/>
      <c r="G8" s="62"/>
    </row>
    <row r="9" spans="1:7">
      <c r="A9" s="67"/>
      <c r="B9" s="308"/>
      <c r="C9" s="309"/>
      <c r="D9" s="65" t="s">
        <v>45</v>
      </c>
      <c r="E9" s="167"/>
      <c r="F9" s="67"/>
      <c r="G9" s="68"/>
    </row>
    <row r="10" spans="1:7">
      <c r="A10" s="67"/>
      <c r="B10" s="67"/>
      <c r="C10" s="67"/>
      <c r="D10" s="65"/>
      <c r="E10" s="66"/>
      <c r="F10" s="67"/>
      <c r="G10" s="62"/>
    </row>
    <row r="11" spans="1:7">
      <c r="A11" s="67" t="s">
        <v>46</v>
      </c>
      <c r="B11" s="287"/>
      <c r="C11" s="305"/>
      <c r="D11" s="65"/>
      <c r="E11" s="66"/>
      <c r="F11" s="67"/>
      <c r="G11" s="62"/>
    </row>
    <row r="12" spans="1:7">
      <c r="A12" s="67"/>
      <c r="B12" s="306"/>
      <c r="C12" s="307"/>
      <c r="D12" s="65"/>
      <c r="E12" s="66"/>
      <c r="F12" s="67"/>
      <c r="G12" s="62"/>
    </row>
    <row r="13" spans="1:7">
      <c r="A13" s="67"/>
      <c r="B13" s="308"/>
      <c r="C13" s="309"/>
      <c r="D13" s="65" t="s">
        <v>45</v>
      </c>
      <c r="E13" s="167"/>
      <c r="F13" s="67"/>
      <c r="G13" s="68"/>
    </row>
    <row r="14" spans="1:7">
      <c r="A14" s="69"/>
      <c r="B14" s="70"/>
      <c r="C14" s="70"/>
      <c r="D14" s="65"/>
      <c r="E14" s="66"/>
      <c r="F14" s="67"/>
      <c r="G14" s="62"/>
    </row>
    <row r="15" spans="1:7">
      <c r="A15" s="67" t="s">
        <v>47</v>
      </c>
      <c r="B15" s="287"/>
      <c r="C15" s="305"/>
      <c r="D15" s="65"/>
      <c r="E15" s="66"/>
      <c r="F15" s="67"/>
      <c r="G15" s="62"/>
    </row>
    <row r="16" spans="1:7">
      <c r="A16" s="67"/>
      <c r="B16" s="306"/>
      <c r="C16" s="307"/>
      <c r="D16" s="65"/>
      <c r="E16" s="66"/>
      <c r="F16" s="67"/>
      <c r="G16" s="62"/>
    </row>
    <row r="17" spans="1:7">
      <c r="A17" s="67"/>
      <c r="B17" s="308"/>
      <c r="C17" s="309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66"/>
      <c r="F18" s="67"/>
      <c r="G18" s="62"/>
    </row>
    <row r="19" spans="1:7">
      <c r="A19" s="67" t="s">
        <v>48</v>
      </c>
      <c r="B19" s="287"/>
      <c r="C19" s="305"/>
      <c r="D19" s="65"/>
      <c r="E19" s="66"/>
      <c r="F19" s="67"/>
      <c r="G19" s="62"/>
    </row>
    <row r="20" spans="1:7">
      <c r="A20" s="67"/>
      <c r="B20" s="306"/>
      <c r="C20" s="307"/>
      <c r="D20" s="65"/>
      <c r="E20" s="66"/>
      <c r="F20" s="67"/>
      <c r="G20" s="62"/>
    </row>
    <row r="21" spans="1:7">
      <c r="A21" s="67"/>
      <c r="B21" s="308"/>
      <c r="C21" s="309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66"/>
      <c r="F22" s="67"/>
      <c r="G22" s="62"/>
    </row>
    <row r="23" spans="1:7">
      <c r="A23" s="67" t="s">
        <v>49</v>
      </c>
      <c r="B23" s="313"/>
      <c r="C23" s="314"/>
      <c r="D23" s="65"/>
      <c r="E23" s="66"/>
      <c r="F23" s="67"/>
      <c r="G23" s="62"/>
    </row>
    <row r="24" spans="1:7">
      <c r="A24" s="67"/>
      <c r="B24" s="315"/>
      <c r="C24" s="316"/>
      <c r="D24" s="65"/>
      <c r="E24" s="66"/>
      <c r="F24" s="67"/>
      <c r="G24" s="62"/>
    </row>
    <row r="25" spans="1:7">
      <c r="A25" s="67"/>
      <c r="B25" s="317"/>
      <c r="C25" s="318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66"/>
      <c r="F26" s="67"/>
      <c r="G26" s="62"/>
    </row>
    <row r="27" spans="1:7">
      <c r="A27" s="67" t="s">
        <v>50</v>
      </c>
      <c r="B27" s="287"/>
      <c r="C27" s="305"/>
      <c r="D27" s="65"/>
      <c r="E27" s="66"/>
      <c r="F27" s="67"/>
      <c r="G27" s="62"/>
    </row>
    <row r="28" spans="1:7">
      <c r="A28" s="67"/>
      <c r="B28" s="306"/>
      <c r="C28" s="307"/>
      <c r="D28" s="65"/>
      <c r="E28" s="66"/>
      <c r="F28" s="67"/>
      <c r="G28" s="62"/>
    </row>
    <row r="29" spans="1:7">
      <c r="A29" s="67"/>
      <c r="B29" s="308"/>
      <c r="C29" s="309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66"/>
      <c r="F30" s="67"/>
      <c r="G30" s="67"/>
    </row>
    <row r="31" spans="1:7">
      <c r="A31" s="67" t="s">
        <v>51</v>
      </c>
      <c r="B31" s="313"/>
      <c r="C31" s="314"/>
      <c r="D31" s="65"/>
      <c r="E31" s="66"/>
      <c r="F31" s="67"/>
      <c r="G31" s="67"/>
    </row>
    <row r="32" spans="1:7">
      <c r="A32" s="67"/>
      <c r="B32" s="315"/>
      <c r="C32" s="316"/>
      <c r="D32" s="65"/>
      <c r="E32" s="66"/>
      <c r="F32" s="67"/>
      <c r="G32" s="62"/>
    </row>
    <row r="33" spans="1:7">
      <c r="A33" s="67"/>
      <c r="B33" s="317"/>
      <c r="C33" s="318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66"/>
      <c r="F34" s="67"/>
      <c r="G34" s="67"/>
    </row>
    <row r="35" spans="1:7">
      <c r="A35" s="71" t="s">
        <v>52</v>
      </c>
      <c r="B35" s="287"/>
      <c r="C35" s="305"/>
      <c r="D35" s="65"/>
      <c r="E35" s="66"/>
      <c r="F35" s="67"/>
      <c r="G35" s="62"/>
    </row>
    <row r="36" spans="1:7">
      <c r="A36" s="67"/>
      <c r="B36" s="306"/>
      <c r="C36" s="307"/>
      <c r="D36" s="65"/>
      <c r="E36" s="66"/>
      <c r="F36" s="67"/>
      <c r="G36" s="62"/>
    </row>
    <row r="37" spans="1:7">
      <c r="A37" s="67"/>
      <c r="B37" s="308"/>
      <c r="C37" s="309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66"/>
      <c r="F38" s="67"/>
      <c r="G38" s="67"/>
    </row>
    <row r="39" spans="1:7">
      <c r="A39" s="71" t="s">
        <v>53</v>
      </c>
      <c r="B39" s="287"/>
      <c r="C39" s="305"/>
      <c r="D39" s="65"/>
      <c r="E39" s="66"/>
      <c r="F39" s="67"/>
      <c r="G39" s="62"/>
    </row>
    <row r="40" spans="1:7">
      <c r="A40" s="67"/>
      <c r="B40" s="306"/>
      <c r="C40" s="307"/>
      <c r="D40" s="65"/>
      <c r="E40" s="66"/>
      <c r="F40" s="67"/>
      <c r="G40" s="62"/>
    </row>
    <row r="41" spans="1:7">
      <c r="A41" s="67"/>
      <c r="B41" s="308"/>
      <c r="C41" s="309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66"/>
      <c r="F42" s="67"/>
      <c r="G42" s="62"/>
    </row>
    <row r="43" spans="1:7">
      <c r="A43" s="71" t="s">
        <v>54</v>
      </c>
      <c r="B43" s="287"/>
      <c r="C43" s="305"/>
      <c r="D43" s="65"/>
      <c r="E43" s="66"/>
      <c r="F43" s="67"/>
      <c r="G43" s="62"/>
    </row>
    <row r="44" spans="1:7">
      <c r="A44" s="67"/>
      <c r="B44" s="306"/>
      <c r="C44" s="307"/>
      <c r="D44" s="65"/>
      <c r="E44" s="66"/>
      <c r="F44" s="67"/>
      <c r="G44" s="62"/>
    </row>
    <row r="45" spans="1:7">
      <c r="A45" s="67"/>
      <c r="B45" s="308"/>
      <c r="C45" s="309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67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2"/>
    </row>
    <row r="48" spans="1:7" ht="15.75" thickTop="1">
      <c r="A48" s="75"/>
      <c r="B48" s="75"/>
      <c r="C48" s="75"/>
      <c r="D48" s="75"/>
      <c r="E48" s="75"/>
      <c r="F48" s="75"/>
      <c r="G48" s="75"/>
    </row>
  </sheetData>
  <sheetProtection password="9411" sheet="1" objects="1" scenarios="1"/>
  <mergeCells count="20">
    <mergeCell ref="B19:C21"/>
    <mergeCell ref="A1:G1"/>
    <mergeCell ref="A2:B2"/>
    <mergeCell ref="C2:F2"/>
    <mergeCell ref="A3:B3"/>
    <mergeCell ref="C3:F3"/>
    <mergeCell ref="A4:B4"/>
    <mergeCell ref="C4:F4"/>
    <mergeCell ref="A5:F5"/>
    <mergeCell ref="B6:C6"/>
    <mergeCell ref="B7:C9"/>
    <mergeCell ref="B11:C13"/>
    <mergeCell ref="B15:C17"/>
    <mergeCell ref="B47:C47"/>
    <mergeCell ref="B23:C25"/>
    <mergeCell ref="B27:C29"/>
    <mergeCell ref="B31:C33"/>
    <mergeCell ref="B35:C37"/>
    <mergeCell ref="B39:C41"/>
    <mergeCell ref="B43:C45"/>
  </mergeCells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B7" sqref="B7:C9"/>
    </sheetView>
  </sheetViews>
  <sheetFormatPr defaultColWidth="9.140625" defaultRowHeight="15"/>
  <cols>
    <col min="1" max="2" width="9.140625" style="6"/>
    <col min="3" max="3" width="29.7109375" style="6" customWidth="1"/>
    <col min="4" max="4" width="9.140625" style="6"/>
    <col min="5" max="5" width="10.85546875" style="6" customWidth="1"/>
    <col min="6" max="6" width="12.42578125" style="6" customWidth="1"/>
    <col min="7" max="7" width="0" style="6" hidden="1" customWidth="1"/>
    <col min="8" max="16384" width="9.140625" style="6"/>
  </cols>
  <sheetData>
    <row r="1" spans="1:7" ht="15.75">
      <c r="A1" s="293" t="s">
        <v>111</v>
      </c>
      <c r="B1" s="294"/>
      <c r="C1" s="294"/>
      <c r="D1" s="294"/>
      <c r="E1" s="294"/>
      <c r="F1" s="294"/>
      <c r="G1" s="294"/>
    </row>
    <row r="2" spans="1:7">
      <c r="A2" s="295" t="s">
        <v>39</v>
      </c>
      <c r="B2" s="296"/>
      <c r="C2" s="319" t="str">
        <f>'B-1 Funded Program Budget'!$B$2</f>
        <v>CBO</v>
      </c>
      <c r="D2" s="320"/>
      <c r="E2" s="320"/>
      <c r="F2" s="321"/>
      <c r="G2" s="168"/>
    </row>
    <row r="3" spans="1:7">
      <c r="A3" s="295" t="s">
        <v>40</v>
      </c>
      <c r="B3" s="296"/>
      <c r="C3" s="322">
        <f>'B-1 Funded Program Budget'!C4:P4</f>
        <v>0</v>
      </c>
      <c r="D3" s="323"/>
      <c r="E3" s="323"/>
      <c r="F3" s="324"/>
      <c r="G3" s="169"/>
    </row>
    <row r="4" spans="1:7">
      <c r="A4" s="295" t="s">
        <v>41</v>
      </c>
      <c r="B4" s="296"/>
      <c r="C4" s="310">
        <f ca="1">NOW()</f>
        <v>42298.716428587963</v>
      </c>
      <c r="D4" s="311"/>
      <c r="E4" s="311"/>
      <c r="F4" s="312"/>
      <c r="G4" s="170"/>
    </row>
    <row r="5" spans="1:7" ht="30" customHeight="1">
      <c r="A5" s="325" t="s">
        <v>56</v>
      </c>
      <c r="B5" s="325"/>
      <c r="C5" s="325"/>
      <c r="D5" s="325"/>
      <c r="E5" s="325"/>
      <c r="F5" s="326"/>
      <c r="G5" s="170"/>
    </row>
    <row r="6" spans="1:7">
      <c r="A6" s="171"/>
      <c r="B6" s="304" t="s">
        <v>43</v>
      </c>
      <c r="C6" s="304"/>
      <c r="D6" s="172"/>
      <c r="E6" s="258" t="s">
        <v>30</v>
      </c>
      <c r="F6" s="173"/>
      <c r="G6" s="174" t="s">
        <v>44</v>
      </c>
    </row>
    <row r="7" spans="1:7">
      <c r="A7" s="64">
        <v>1</v>
      </c>
      <c r="B7" s="287"/>
      <c r="C7" s="305"/>
      <c r="D7" s="65"/>
      <c r="E7" s="66"/>
      <c r="F7" s="67"/>
      <c r="G7" s="62"/>
    </row>
    <row r="8" spans="1:7">
      <c r="A8" s="67"/>
      <c r="B8" s="306"/>
      <c r="C8" s="307"/>
      <c r="D8" s="65"/>
      <c r="E8" s="66"/>
      <c r="F8" s="67"/>
      <c r="G8" s="62"/>
    </row>
    <row r="9" spans="1:7">
      <c r="A9" s="67"/>
      <c r="B9" s="308"/>
      <c r="C9" s="309"/>
      <c r="D9" s="65" t="s">
        <v>45</v>
      </c>
      <c r="E9" s="167"/>
      <c r="F9" s="67"/>
      <c r="G9" s="68"/>
    </row>
    <row r="10" spans="1:7">
      <c r="A10" s="67"/>
      <c r="B10" s="67"/>
      <c r="C10" s="67"/>
      <c r="D10" s="65"/>
      <c r="E10" s="66"/>
      <c r="F10" s="67"/>
      <c r="G10" s="62"/>
    </row>
    <row r="11" spans="1:7">
      <c r="A11" s="67" t="s">
        <v>46</v>
      </c>
      <c r="B11" s="287"/>
      <c r="C11" s="305"/>
      <c r="D11" s="65"/>
      <c r="E11" s="66"/>
      <c r="F11" s="67"/>
      <c r="G11" s="62"/>
    </row>
    <row r="12" spans="1:7">
      <c r="A12" s="67"/>
      <c r="B12" s="306"/>
      <c r="C12" s="307"/>
      <c r="D12" s="65"/>
      <c r="E12" s="66"/>
      <c r="F12" s="67"/>
      <c r="G12" s="62"/>
    </row>
    <row r="13" spans="1:7">
      <c r="A13" s="67"/>
      <c r="B13" s="308"/>
      <c r="C13" s="309"/>
      <c r="D13" s="65" t="s">
        <v>45</v>
      </c>
      <c r="E13" s="167"/>
      <c r="F13" s="67"/>
      <c r="G13" s="68"/>
    </row>
    <row r="14" spans="1:7">
      <c r="A14" s="69"/>
      <c r="B14" s="70"/>
      <c r="C14" s="70"/>
      <c r="D14" s="65"/>
      <c r="E14" s="66"/>
      <c r="F14" s="67"/>
      <c r="G14" s="62"/>
    </row>
    <row r="15" spans="1:7">
      <c r="A15" s="67" t="s">
        <v>47</v>
      </c>
      <c r="B15" s="287"/>
      <c r="C15" s="305"/>
      <c r="D15" s="65"/>
      <c r="E15" s="66"/>
      <c r="F15" s="67"/>
      <c r="G15" s="62"/>
    </row>
    <row r="16" spans="1:7">
      <c r="A16" s="67"/>
      <c r="B16" s="306"/>
      <c r="C16" s="307"/>
      <c r="D16" s="65"/>
      <c r="E16" s="66"/>
      <c r="F16" s="67"/>
      <c r="G16" s="62"/>
    </row>
    <row r="17" spans="1:7">
      <c r="A17" s="67"/>
      <c r="B17" s="308"/>
      <c r="C17" s="309"/>
      <c r="D17" s="65" t="s">
        <v>45</v>
      </c>
      <c r="E17" s="167"/>
      <c r="F17" s="67"/>
      <c r="G17" s="68"/>
    </row>
    <row r="18" spans="1:7">
      <c r="A18" s="67"/>
      <c r="B18" s="67"/>
      <c r="C18" s="67"/>
      <c r="D18" s="65"/>
      <c r="E18" s="66"/>
      <c r="F18" s="67"/>
      <c r="G18" s="62"/>
    </row>
    <row r="19" spans="1:7">
      <c r="A19" s="67" t="s">
        <v>48</v>
      </c>
      <c r="B19" s="287"/>
      <c r="C19" s="305"/>
      <c r="D19" s="65"/>
      <c r="E19" s="66"/>
      <c r="F19" s="67"/>
      <c r="G19" s="62"/>
    </row>
    <row r="20" spans="1:7">
      <c r="A20" s="67"/>
      <c r="B20" s="306"/>
      <c r="C20" s="307"/>
      <c r="D20" s="65"/>
      <c r="E20" s="66"/>
      <c r="F20" s="67"/>
      <c r="G20" s="62"/>
    </row>
    <row r="21" spans="1:7">
      <c r="A21" s="67"/>
      <c r="B21" s="308"/>
      <c r="C21" s="309"/>
      <c r="D21" s="65" t="s">
        <v>45</v>
      </c>
      <c r="E21" s="167"/>
      <c r="F21" s="67"/>
      <c r="G21" s="68"/>
    </row>
    <row r="22" spans="1:7">
      <c r="A22" s="67"/>
      <c r="B22" s="67"/>
      <c r="C22" s="67"/>
      <c r="D22" s="65"/>
      <c r="E22" s="66"/>
      <c r="F22" s="67"/>
      <c r="G22" s="62"/>
    </row>
    <row r="23" spans="1:7">
      <c r="A23" s="67" t="s">
        <v>49</v>
      </c>
      <c r="B23" s="313"/>
      <c r="C23" s="314"/>
      <c r="D23" s="65"/>
      <c r="E23" s="66"/>
      <c r="F23" s="67"/>
      <c r="G23" s="62"/>
    </row>
    <row r="24" spans="1:7">
      <c r="A24" s="67"/>
      <c r="B24" s="315"/>
      <c r="C24" s="316"/>
      <c r="D24" s="65"/>
      <c r="E24" s="66"/>
      <c r="F24" s="67"/>
      <c r="G24" s="62"/>
    </row>
    <row r="25" spans="1:7">
      <c r="A25" s="67"/>
      <c r="B25" s="317"/>
      <c r="C25" s="318"/>
      <c r="D25" s="65" t="s">
        <v>45</v>
      </c>
      <c r="E25" s="167"/>
      <c r="F25" s="67"/>
      <c r="G25" s="68"/>
    </row>
    <row r="26" spans="1:7">
      <c r="A26" s="67"/>
      <c r="B26" s="67"/>
      <c r="C26" s="67"/>
      <c r="D26" s="65"/>
      <c r="E26" s="66"/>
      <c r="F26" s="67"/>
      <c r="G26" s="62"/>
    </row>
    <row r="27" spans="1:7">
      <c r="A27" s="67" t="s">
        <v>50</v>
      </c>
      <c r="B27" s="287"/>
      <c r="C27" s="305"/>
      <c r="D27" s="65"/>
      <c r="E27" s="66"/>
      <c r="F27" s="67"/>
      <c r="G27" s="62"/>
    </row>
    <row r="28" spans="1:7">
      <c r="A28" s="67"/>
      <c r="B28" s="306"/>
      <c r="C28" s="307"/>
      <c r="D28" s="65"/>
      <c r="E28" s="66"/>
      <c r="F28" s="67"/>
      <c r="G28" s="62"/>
    </row>
    <row r="29" spans="1:7">
      <c r="A29" s="67"/>
      <c r="B29" s="308"/>
      <c r="C29" s="309"/>
      <c r="D29" s="65" t="s">
        <v>45</v>
      </c>
      <c r="E29" s="167"/>
      <c r="F29" s="67"/>
      <c r="G29" s="68"/>
    </row>
    <row r="30" spans="1:7">
      <c r="A30" s="67"/>
      <c r="B30" s="67"/>
      <c r="C30" s="67"/>
      <c r="D30" s="65"/>
      <c r="E30" s="66"/>
      <c r="F30" s="67"/>
      <c r="G30" s="67"/>
    </row>
    <row r="31" spans="1:7">
      <c r="A31" s="67" t="s">
        <v>51</v>
      </c>
      <c r="B31" s="313"/>
      <c r="C31" s="314"/>
      <c r="D31" s="65"/>
      <c r="E31" s="66"/>
      <c r="F31" s="67"/>
      <c r="G31" s="67"/>
    </row>
    <row r="32" spans="1:7">
      <c r="A32" s="67"/>
      <c r="B32" s="315"/>
      <c r="C32" s="316"/>
      <c r="D32" s="65"/>
      <c r="E32" s="66"/>
      <c r="F32" s="67"/>
      <c r="G32" s="62"/>
    </row>
    <row r="33" spans="1:7">
      <c r="A33" s="67"/>
      <c r="B33" s="317"/>
      <c r="C33" s="318"/>
      <c r="D33" s="65" t="s">
        <v>45</v>
      </c>
      <c r="E33" s="167"/>
      <c r="F33" s="67"/>
      <c r="G33" s="68"/>
    </row>
    <row r="34" spans="1:7">
      <c r="A34" s="67"/>
      <c r="B34" s="67"/>
      <c r="C34" s="67"/>
      <c r="D34" s="65"/>
      <c r="E34" s="66"/>
      <c r="F34" s="67"/>
      <c r="G34" s="67"/>
    </row>
    <row r="35" spans="1:7">
      <c r="A35" s="71" t="s">
        <v>52</v>
      </c>
      <c r="B35" s="287"/>
      <c r="C35" s="305"/>
      <c r="D35" s="65"/>
      <c r="E35" s="66"/>
      <c r="F35" s="67"/>
      <c r="G35" s="62"/>
    </row>
    <row r="36" spans="1:7">
      <c r="A36" s="67"/>
      <c r="B36" s="306"/>
      <c r="C36" s="307"/>
      <c r="D36" s="65"/>
      <c r="E36" s="66"/>
      <c r="F36" s="67"/>
      <c r="G36" s="62"/>
    </row>
    <row r="37" spans="1:7">
      <c r="A37" s="67"/>
      <c r="B37" s="308"/>
      <c r="C37" s="309"/>
      <c r="D37" s="65" t="s">
        <v>45</v>
      </c>
      <c r="E37" s="167"/>
      <c r="F37" s="67"/>
      <c r="G37" s="68"/>
    </row>
    <row r="38" spans="1:7">
      <c r="A38" s="67"/>
      <c r="B38" s="67"/>
      <c r="C38" s="67"/>
      <c r="D38" s="65"/>
      <c r="E38" s="66"/>
      <c r="F38" s="67"/>
      <c r="G38" s="67"/>
    </row>
    <row r="39" spans="1:7">
      <c r="A39" s="71" t="s">
        <v>53</v>
      </c>
      <c r="B39" s="287"/>
      <c r="C39" s="305"/>
      <c r="D39" s="65"/>
      <c r="E39" s="66"/>
      <c r="F39" s="67"/>
      <c r="G39" s="62"/>
    </row>
    <row r="40" spans="1:7">
      <c r="A40" s="67"/>
      <c r="B40" s="306"/>
      <c r="C40" s="307"/>
      <c r="D40" s="65"/>
      <c r="E40" s="66"/>
      <c r="F40" s="67"/>
      <c r="G40" s="62"/>
    </row>
    <row r="41" spans="1:7">
      <c r="A41" s="67"/>
      <c r="B41" s="308"/>
      <c r="C41" s="309"/>
      <c r="D41" s="65" t="s">
        <v>45</v>
      </c>
      <c r="E41" s="167"/>
      <c r="F41" s="67"/>
      <c r="G41" s="68"/>
    </row>
    <row r="42" spans="1:7">
      <c r="A42" s="67"/>
      <c r="B42" s="67"/>
      <c r="C42" s="67"/>
      <c r="D42" s="65"/>
      <c r="E42" s="66"/>
      <c r="F42" s="67"/>
      <c r="G42" s="62"/>
    </row>
    <row r="43" spans="1:7">
      <c r="A43" s="71" t="s">
        <v>54</v>
      </c>
      <c r="B43" s="287"/>
      <c r="C43" s="305"/>
      <c r="D43" s="65"/>
      <c r="E43" s="66"/>
      <c r="F43" s="67"/>
      <c r="G43" s="62"/>
    </row>
    <row r="44" spans="1:7">
      <c r="A44" s="67"/>
      <c r="B44" s="306"/>
      <c r="C44" s="307"/>
      <c r="D44" s="65"/>
      <c r="E44" s="66"/>
      <c r="F44" s="67"/>
      <c r="G44" s="62"/>
    </row>
    <row r="45" spans="1:7">
      <c r="A45" s="67"/>
      <c r="B45" s="308"/>
      <c r="C45" s="309"/>
      <c r="D45" s="65" t="s">
        <v>45</v>
      </c>
      <c r="E45" s="167"/>
      <c r="F45" s="67"/>
      <c r="G45" s="68"/>
    </row>
    <row r="46" spans="1:7" ht="15.75" thickBot="1">
      <c r="A46" s="67"/>
      <c r="B46" s="67"/>
      <c r="C46" s="67"/>
      <c r="D46" s="67"/>
      <c r="E46" s="67"/>
      <c r="F46" s="67"/>
      <c r="G46" s="62"/>
    </row>
    <row r="47" spans="1:7" ht="16.5" thickTop="1" thickBot="1">
      <c r="A47" s="62"/>
      <c r="B47" s="286" t="s">
        <v>55</v>
      </c>
      <c r="C47" s="286"/>
      <c r="D47" s="72" t="s">
        <v>45</v>
      </c>
      <c r="E47" s="165">
        <f>SUM(E9:E45)</f>
        <v>0</v>
      </c>
      <c r="F47" s="62"/>
      <c r="G47" s="62"/>
    </row>
    <row r="48" spans="1:7" ht="15.75" thickTop="1">
      <c r="A48" s="75"/>
      <c r="B48" s="75"/>
      <c r="C48" s="75"/>
      <c r="D48" s="75"/>
      <c r="E48" s="75"/>
      <c r="F48" s="75"/>
      <c r="G48" s="75"/>
    </row>
  </sheetData>
  <sheetProtection password="9411" sheet="1" objects="1" scenarios="1"/>
  <mergeCells count="20">
    <mergeCell ref="B47:C47"/>
    <mergeCell ref="B23:C25"/>
    <mergeCell ref="B27:C29"/>
    <mergeCell ref="B31:C33"/>
    <mergeCell ref="B35:C37"/>
    <mergeCell ref="B39:C41"/>
    <mergeCell ref="B43:C45"/>
    <mergeCell ref="A5:F5"/>
    <mergeCell ref="B6:C6"/>
    <mergeCell ref="B7:C9"/>
    <mergeCell ref="B11:C13"/>
    <mergeCell ref="B15:C17"/>
    <mergeCell ref="B19:C21"/>
    <mergeCell ref="A1:G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B-1 Funded Program Budget</vt:lpstr>
      <vt:lpstr>Prof &amp; Special Svcs Detail  SU</vt:lpstr>
      <vt:lpstr>Prof &amp; Special Svcs Detail US</vt:lpstr>
      <vt:lpstr>Prof &amp; Special Svcs Detail  C-M</vt:lpstr>
      <vt:lpstr>Misc Costs Detail SU</vt:lpstr>
      <vt:lpstr>Misc Costs Detail  US</vt:lpstr>
      <vt:lpstr>Misc Costs Detail  C-M</vt:lpstr>
      <vt:lpstr>Admin Costs Detail SU</vt:lpstr>
      <vt:lpstr>Admin Costs Detail  US</vt:lpstr>
      <vt:lpstr>Admin Costs Detail  C-M</vt:lpstr>
      <vt:lpstr>Review Tool</vt:lpstr>
      <vt:lpstr>'B-1 Funded Program Budget'!Print_Area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Rickie Lopez</dc:creator>
  <cp:lastModifiedBy>Rickie Lopez</cp:lastModifiedBy>
  <cp:lastPrinted>2015-10-21T23:17:42Z</cp:lastPrinted>
  <dcterms:created xsi:type="dcterms:W3CDTF">2014-01-23T20:28:21Z</dcterms:created>
  <dcterms:modified xsi:type="dcterms:W3CDTF">2015-10-22T00:22:55Z</dcterms:modified>
</cp:coreProperties>
</file>