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15045" windowHeight="10140" tabRatio="840"/>
  </bookViews>
  <sheets>
    <sheet name="B-1 Funded Program Budget" sheetId="1" r:id="rId1"/>
    <sheet name="Prof &amp; Special Svcs Detail  -SU" sheetId="5" r:id="rId2"/>
    <sheet name="Prof &amp; Special Svcs Detail -C&amp;C" sheetId="2" r:id="rId3"/>
    <sheet name="Misc Costs Detail -SU" sheetId="3" r:id="rId4"/>
    <sheet name="Misc Costs Detail -C&amp;C" sheetId="6" r:id="rId5"/>
    <sheet name="Admin Costs Detail -SU" sheetId="7" r:id="rId6"/>
    <sheet name="Admin Costs Detail -C&amp;C" sheetId="4" r:id="rId7"/>
  </sheets>
  <externalReferences>
    <externalReference r:id="rId8"/>
  </externalReferences>
  <definedNames>
    <definedName name="_xlnm.Print_Area" localSheetId="0">'B-1 Funded Program Budget'!$A$1:$J$113</definedName>
  </definedNames>
  <calcPr calcId="145621"/>
</workbook>
</file>

<file path=xl/calcChain.xml><?xml version="1.0" encoding="utf-8"?>
<calcChain xmlns="http://schemas.openxmlformats.org/spreadsheetml/2006/main">
  <c r="B97" i="1" l="1"/>
  <c r="H49" i="1"/>
  <c r="F49" i="1"/>
  <c r="J48" i="1" l="1"/>
  <c r="J47" i="1"/>
  <c r="J46" i="1"/>
  <c r="J45" i="1"/>
  <c r="J44" i="1"/>
  <c r="J43" i="1"/>
  <c r="J42" i="1"/>
  <c r="J41" i="1"/>
  <c r="J40" i="1"/>
  <c r="J39" i="1"/>
  <c r="J38" i="1"/>
  <c r="J37" i="1"/>
  <c r="J49" i="1" l="1"/>
  <c r="J89" i="1" l="1"/>
  <c r="J88" i="1"/>
  <c r="J87" i="1"/>
  <c r="J86" i="1"/>
  <c r="J85" i="1"/>
  <c r="C3" i="7"/>
  <c r="C3" i="3"/>
  <c r="C3" i="5"/>
  <c r="F81" i="1"/>
  <c r="H78" i="1"/>
  <c r="F78" i="1"/>
  <c r="E47" i="7"/>
  <c r="C4" i="7"/>
  <c r="C2" i="7"/>
  <c r="E47" i="6"/>
  <c r="C4" i="6"/>
  <c r="C3" i="6"/>
  <c r="C2" i="6"/>
  <c r="F66" i="1"/>
  <c r="H66" i="1"/>
  <c r="E47" i="5"/>
  <c r="C4" i="5"/>
  <c r="C2" i="5"/>
  <c r="J79" i="1"/>
  <c r="J77" i="1"/>
  <c r="J76" i="1"/>
  <c r="J75" i="1"/>
  <c r="J74" i="1"/>
  <c r="J73" i="1"/>
  <c r="J72" i="1"/>
  <c r="J71" i="1"/>
  <c r="J70" i="1"/>
  <c r="J69" i="1"/>
  <c r="J68" i="1"/>
  <c r="J67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8" i="1"/>
  <c r="J78" i="1" l="1"/>
  <c r="J66" i="1"/>
  <c r="C32" i="1"/>
  <c r="B32" i="1"/>
  <c r="J109" i="1" l="1"/>
  <c r="J104" i="1"/>
  <c r="J99" i="1"/>
  <c r="J94" i="1"/>
  <c r="J103" i="1"/>
  <c r="E47" i="4"/>
  <c r="E47" i="3"/>
  <c r="E47" i="2"/>
  <c r="A1008" i="1"/>
  <c r="A1007" i="1"/>
  <c r="A1006" i="1"/>
  <c r="A1005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8" i="1"/>
  <c r="H90" i="1"/>
  <c r="H32" i="1"/>
  <c r="H33" i="1" s="1"/>
  <c r="F32" i="1"/>
  <c r="F33" i="1" s="1"/>
  <c r="J33" i="1" l="1"/>
  <c r="I8" i="1"/>
  <c r="I13" i="1"/>
  <c r="I22" i="1"/>
  <c r="I29" i="1"/>
  <c r="I21" i="1"/>
  <c r="I28" i="1"/>
  <c r="I20" i="1"/>
  <c r="I12" i="1"/>
  <c r="I27" i="1"/>
  <c r="I19" i="1"/>
  <c r="I11" i="1"/>
  <c r="I26" i="1"/>
  <c r="I18" i="1"/>
  <c r="I10" i="1"/>
  <c r="I25" i="1"/>
  <c r="I17" i="1"/>
  <c r="I9" i="1"/>
  <c r="I24" i="1"/>
  <c r="I16" i="1"/>
  <c r="I31" i="1"/>
  <c r="I23" i="1"/>
  <c r="I15" i="1"/>
  <c r="I30" i="1"/>
  <c r="I14" i="1"/>
  <c r="H34" i="1"/>
  <c r="H80" i="1"/>
  <c r="F34" i="1"/>
  <c r="F90" i="1"/>
  <c r="E32" i="1"/>
  <c r="G32" i="1" l="1"/>
  <c r="J90" i="1" l="1"/>
  <c r="J32" i="1"/>
  <c r="J34" i="1" l="1"/>
  <c r="C3" i="2" l="1"/>
  <c r="C2" i="3"/>
  <c r="C2" i="2"/>
  <c r="C3" i="4"/>
  <c r="C2" i="4"/>
  <c r="C4" i="4"/>
  <c r="C4" i="3"/>
  <c r="C4" i="2"/>
  <c r="B3" i="1"/>
  <c r="I32" i="1" l="1"/>
  <c r="J80" i="1" l="1"/>
  <c r="F80" i="1"/>
  <c r="F82" i="1" l="1"/>
  <c r="F96" i="1" s="1"/>
  <c r="F95" i="1" s="1"/>
  <c r="F97" i="1" s="1"/>
  <c r="F106" i="1"/>
  <c r="F105" i="1" s="1"/>
  <c r="F107" i="1" s="1"/>
  <c r="F111" i="1"/>
  <c r="F110" i="1" s="1"/>
  <c r="F112" i="1" s="1"/>
  <c r="F101" i="1" l="1"/>
  <c r="F100" i="1" s="1"/>
  <c r="F102" i="1" s="1"/>
  <c r="F113" i="1" s="1"/>
  <c r="F91" i="1"/>
  <c r="H81" i="1" l="1"/>
  <c r="H82" i="1" s="1"/>
  <c r="J81" i="1" l="1"/>
  <c r="J82" i="1" s="1"/>
  <c r="J91" i="1" s="1"/>
  <c r="H111" i="1" l="1"/>
  <c r="H110" i="1" s="1"/>
  <c r="H112" i="1" s="1"/>
  <c r="H101" i="1"/>
  <c r="H100" i="1" s="1"/>
  <c r="H102" i="1" s="1"/>
  <c r="J102" i="1" s="1"/>
  <c r="H106" i="1"/>
  <c r="H105" i="1" s="1"/>
  <c r="H107" i="1" s="1"/>
  <c r="H91" i="1"/>
  <c r="H96" i="1"/>
  <c r="H95" i="1" s="1"/>
  <c r="H97" i="1" s="1"/>
  <c r="J97" i="1" s="1"/>
  <c r="H113" i="1" l="1"/>
  <c r="J113" i="1" s="1"/>
</calcChain>
</file>

<file path=xl/comments1.xml><?xml version="1.0" encoding="utf-8"?>
<comments xmlns="http://schemas.openxmlformats.org/spreadsheetml/2006/main">
  <authors>
    <author>administrator</author>
  </authors>
  <commentList>
    <comment ref="H49" authorId="0">
      <text>
        <r>
          <rPr>
            <b/>
            <sz val="8"/>
            <color indexed="81"/>
            <rFont val="Tahoma"/>
            <family val="2"/>
          </rPr>
          <t>Other Client Supportive Expenditures: $48,600</t>
        </r>
      </text>
    </comment>
  </commentList>
</comments>
</file>

<file path=xl/sharedStrings.xml><?xml version="1.0" encoding="utf-8"?>
<sst xmlns="http://schemas.openxmlformats.org/spreadsheetml/2006/main" count="273" uniqueCount="102">
  <si>
    <t xml:space="preserve">B-1 BUDGET WORKBOOK </t>
  </si>
  <si>
    <t>Date Prepared:</t>
  </si>
  <si>
    <t>Maximum Contract Amount:</t>
  </si>
  <si>
    <t>SALARIES AND WAGES</t>
  </si>
  <si>
    <t>Positions/Titles</t>
  </si>
  <si>
    <r>
      <t xml:space="preserve">Direct Service </t>
    </r>
    <r>
      <rPr>
        <b/>
        <i/>
        <sz val="10"/>
        <color rgb="FF0070C0"/>
        <rFont val="Arial"/>
        <family val="2"/>
      </rPr>
      <t>(choose x)</t>
    </r>
  </si>
  <si>
    <r>
      <t>Admin Staff</t>
    </r>
    <r>
      <rPr>
        <b/>
        <i/>
        <sz val="10"/>
        <color rgb="FF0070C0"/>
        <rFont val="Arial"/>
        <family val="2"/>
      </rPr>
      <t xml:space="preserve"> (choose x)</t>
    </r>
  </si>
  <si>
    <r>
      <t xml:space="preserve">Annualized Salary </t>
    </r>
    <r>
      <rPr>
        <b/>
        <i/>
        <sz val="10"/>
        <rFont val="Arial"/>
        <family val="2"/>
      </rPr>
      <t>(12 months)</t>
    </r>
  </si>
  <si>
    <t>FTE</t>
  </si>
  <si>
    <r>
      <t xml:space="preserve">Total Cost </t>
    </r>
    <r>
      <rPr>
        <b/>
        <i/>
        <sz val="10"/>
        <rFont val="Arial"/>
        <family val="2"/>
      </rPr>
      <t>(12 months)</t>
    </r>
  </si>
  <si>
    <t>Percentage Employee Benefits &amp; Taxes</t>
  </si>
  <si>
    <t>TOTAL PROPOSED PERSONNEL COSTS (INCLUDES BENEFITS/TAXES)</t>
  </si>
  <si>
    <t xml:space="preserve">OPERATING EXPENSES </t>
  </si>
  <si>
    <t>Food</t>
  </si>
  <si>
    <t>Office Expense</t>
  </si>
  <si>
    <t>Recreational Supplies</t>
  </si>
  <si>
    <t>Utilities</t>
  </si>
  <si>
    <t>Communications</t>
  </si>
  <si>
    <t>Membership Dues</t>
  </si>
  <si>
    <t>Transportation</t>
  </si>
  <si>
    <t>Travel</t>
  </si>
  <si>
    <t>Training</t>
  </si>
  <si>
    <t>*(Justification/Detail Worksheet Required)</t>
  </si>
  <si>
    <t>Professional &amp; Specialized Svcs*</t>
  </si>
  <si>
    <t>Insurance</t>
  </si>
  <si>
    <t>Taxes &amp; Licenses</t>
  </si>
  <si>
    <t>Miscellaneous*</t>
  </si>
  <si>
    <t>TOTAL OPERATING EXPENSES</t>
  </si>
  <si>
    <t>GROSS COST</t>
  </si>
  <si>
    <r>
      <rPr>
        <b/>
        <sz val="12"/>
        <rFont val="Arial"/>
        <family val="2"/>
      </rPr>
      <t xml:space="preserve">REVENUE </t>
    </r>
    <r>
      <rPr>
        <b/>
        <i/>
        <sz val="10"/>
        <color indexed="10"/>
        <rFont val="Arial"/>
        <family val="2"/>
      </rPr>
      <t>(specify type)</t>
    </r>
  </si>
  <si>
    <t>Amount</t>
  </si>
  <si>
    <t>TOTAL REVENUE</t>
  </si>
  <si>
    <t>NET COSTS</t>
  </si>
  <si>
    <t>Total Hours</t>
  </si>
  <si>
    <t>Cost Per Hour</t>
  </si>
  <si>
    <t>Cost per Minute</t>
  </si>
  <si>
    <t>Gross Cost</t>
  </si>
  <si>
    <t>Medication Support</t>
  </si>
  <si>
    <t>Total Gross Cost</t>
  </si>
  <si>
    <t>Provider Name</t>
  </si>
  <si>
    <t>Program Name</t>
  </si>
  <si>
    <t>Date Prepared</t>
  </si>
  <si>
    <t>*The total amount from this form will populate on the budget form for this line-item.</t>
  </si>
  <si>
    <t>Detail</t>
  </si>
  <si>
    <t>Comments</t>
  </si>
  <si>
    <t>$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</si>
  <si>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</si>
  <si>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</si>
  <si>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</si>
  <si>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</si>
  <si>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</si>
  <si>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</si>
  <si>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</si>
  <si>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</si>
  <si>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</si>
  <si>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Total Line Item Amount</t>
  </si>
  <si>
    <t>*List only Admin Costs not already included in Salaries &amp; Wages section. The total amount from this form will populate on the budget form for this line-item.</t>
  </si>
  <si>
    <t>X</t>
  </si>
  <si>
    <t>Organization:</t>
  </si>
  <si>
    <r>
      <t xml:space="preserve">Administrative Costs* </t>
    </r>
    <r>
      <rPr>
        <b/>
        <i/>
        <sz val="9"/>
        <color indexed="10"/>
        <rFont val="Arial"/>
        <family val="2"/>
      </rPr>
      <t>(Justification/Detail Worksheet Required)</t>
    </r>
    <r>
      <rPr>
        <b/>
        <sz val="10"/>
        <color indexed="10"/>
        <rFont val="Arial"/>
        <family val="2"/>
      </rPr>
      <t xml:space="preserve"> </t>
    </r>
  </si>
  <si>
    <t>Case Management/Brokerage</t>
  </si>
  <si>
    <t>Mental Health Services</t>
  </si>
  <si>
    <t>Crisis Intervention</t>
  </si>
  <si>
    <t>Total Units/Gross Costs</t>
  </si>
  <si>
    <t xml:space="preserve">SERVICES HOURS   </t>
  </si>
  <si>
    <t>Program:</t>
  </si>
  <si>
    <t>(CCMR)</t>
  </si>
  <si>
    <t>Medical, Dental, Pharmaceutical Supplies</t>
  </si>
  <si>
    <t>Maintenance</t>
  </si>
  <si>
    <t xml:space="preserve">     Structure</t>
  </si>
  <si>
    <t xml:space="preserve">     Equipment</t>
  </si>
  <si>
    <t xml:space="preserve">     Vehicles</t>
  </si>
  <si>
    <t>Interest</t>
  </si>
  <si>
    <t>Rents &amp; Leases</t>
  </si>
  <si>
    <t>Depreciation</t>
  </si>
  <si>
    <t>Total SSI Advocacy Services</t>
  </si>
  <si>
    <t>SSI Advocacy - Start-Up</t>
  </si>
  <si>
    <t>Justification/Detail: Professional &amp; Specialized Services SSI Advocacy Start-Up</t>
  </si>
  <si>
    <t>Justification/Detail: Miscellaneous Costs SSI Advocacy Start-Up</t>
  </si>
  <si>
    <t>Justification/Detail: Administrative Costs SSI Advocacy Start-Up</t>
  </si>
  <si>
    <t>Justification/Detail: Professional &amp; Specialized Services SSI Advocacy C&amp;C Mgmt</t>
  </si>
  <si>
    <t>Justification/Detail: Miscellaneous Costs SSI Advocacy C&amp;C Mgmt</t>
  </si>
  <si>
    <t>Justification/Detail: Administrative Costs SSI Advocacy C&amp;C Mgmt</t>
  </si>
  <si>
    <t xml:space="preserve">CLIENT SUPPORTIVE EXPENDITURES </t>
  </si>
  <si>
    <t>Non-Housing Client Support Services</t>
  </si>
  <si>
    <t>Client Travel &amp; Transportation</t>
  </si>
  <si>
    <t>Housing - Master Leases</t>
  </si>
  <si>
    <t>Housing - Subsidies</t>
  </si>
  <si>
    <t>Housing - Vouchers</t>
  </si>
  <si>
    <t>Housing - Utilities</t>
  </si>
  <si>
    <t>Housing - Management Fees</t>
  </si>
  <si>
    <t>Housing - Insurance</t>
  </si>
  <si>
    <t>Housing - Property Taxes</t>
  </si>
  <si>
    <t>Housing - Other</t>
  </si>
  <si>
    <t>Employment &amp; Education Supports</t>
  </si>
  <si>
    <t>Other Support Expenditures</t>
  </si>
  <si>
    <t>TOTAL CLIENT SUPPORTIVE EXPENDITURES</t>
  </si>
  <si>
    <t>Total Service Hours</t>
  </si>
  <si>
    <t xml:space="preserve">Total Cost </t>
  </si>
  <si>
    <t>SSI Advocacy - Case &amp; Care Management Services</t>
  </si>
  <si>
    <t xml:space="preserve">AB 109 Reentry and SSI Advocacy - Case &amp; Care Management Services </t>
  </si>
  <si>
    <t>(Cap)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</si>
</sst>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&quot;$&quot;#,##0"/>
    <numFmt numFmtId="165" formatCode="0.0"/>
    <numFmt numFmtId="166" formatCode="_(&quot;$&quot;* #,##0_);_(&quot;$&quot;* \(#,##0\);_(&quot;$&quot;* &quot;-&quot;??_);_(@_)"/>
    <numFmt numFmtId="167" formatCode="General_)"/>
    <numFmt numFmtId="168" formatCode="_(* #,##0_);_(* \(#,##0\);_(* &quot;-&quot;??_);_(@_)"/>
    <numFmt numFmtId="169" formatCode="&quot;$&quot;#,##0\ ;\(&quot;$&quot;#,##0\)"/>
    <numFmt numFmtId="170" formatCode="0.00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0070C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i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9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12"/>
      <name val="Arial "/>
    </font>
    <font>
      <sz val="12"/>
      <name val="Arial "/>
    </font>
    <font>
      <b/>
      <sz val="10"/>
      <name val="Arial "/>
    </font>
    <font>
      <sz val="10"/>
      <name val="Arial "/>
    </font>
    <font>
      <u/>
      <sz val="10"/>
      <name val="Arial "/>
    </font>
    <font>
      <b/>
      <i/>
      <sz val="10"/>
      <color rgb="FFFF0000"/>
      <name val="Arial "/>
    </font>
    <font>
      <b/>
      <sz val="10"/>
      <color rgb="FF00B0F0"/>
      <name val="Arial"/>
      <family val="2"/>
    </font>
    <font>
      <sz val="8"/>
      <name val="Courier"/>
      <family val="3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8" fillId="0" borderId="0"/>
    <xf numFmtId="167" fontId="8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" fontId="27" fillId="0" borderId="0" applyFont="0" applyFill="0" applyBorder="0" applyAlignment="0" applyProtection="0"/>
  </cellStyleXfs>
  <cellXfs count="301">
    <xf numFmtId="0" fontId="0" fillId="0" borderId="0" xfId="0"/>
    <xf numFmtId="0" fontId="4" fillId="3" borderId="2" xfId="0" applyFont="1" applyFill="1" applyBorder="1" applyAlignment="1" applyProtection="1">
      <alignment horizontal="left"/>
    </xf>
    <xf numFmtId="167" fontId="11" fillId="3" borderId="18" xfId="4" applyFont="1" applyFill="1" applyBorder="1" applyAlignment="1" applyProtection="1">
      <alignment horizontal="left" vertical="top"/>
    </xf>
    <xf numFmtId="167" fontId="12" fillId="0" borderId="17" xfId="4" applyFont="1" applyFill="1" applyBorder="1" applyAlignment="1" applyProtection="1"/>
    <xf numFmtId="167" fontId="11" fillId="0" borderId="10" xfId="4" applyFont="1" applyFill="1" applyBorder="1" applyAlignment="1" applyProtection="1">
      <alignment vertical="top"/>
    </xf>
    <xf numFmtId="0" fontId="3" fillId="0" borderId="27" xfId="0" applyFont="1" applyBorder="1" applyAlignment="1" applyProtection="1"/>
    <xf numFmtId="0" fontId="0" fillId="0" borderId="0" xfId="0" applyProtection="1"/>
    <xf numFmtId="0" fontId="3" fillId="0" borderId="1" xfId="0" applyFont="1" applyBorder="1" applyAlignment="1" applyProtection="1">
      <alignment horizontal="right"/>
    </xf>
    <xf numFmtId="0" fontId="3" fillId="3" borderId="5" xfId="0" applyFont="1" applyFill="1" applyBorder="1" applyAlignment="1" applyProtection="1">
      <alignment horizontal="right"/>
    </xf>
    <xf numFmtId="0" fontId="3" fillId="4" borderId="10" xfId="0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>
      <alignment horizontal="left"/>
    </xf>
    <xf numFmtId="0" fontId="3" fillId="0" borderId="11" xfId="0" applyFont="1" applyFill="1" applyBorder="1" applyAlignment="1" applyProtection="1">
      <alignment horizontal="center" wrapText="1"/>
    </xf>
    <xf numFmtId="0" fontId="2" fillId="3" borderId="13" xfId="0" applyFont="1" applyFill="1" applyBorder="1" applyAlignment="1" applyProtection="1"/>
    <xf numFmtId="0" fontId="2" fillId="4" borderId="14" xfId="0" applyFont="1" applyFill="1" applyBorder="1" applyAlignment="1" applyProtection="1"/>
    <xf numFmtId="0" fontId="3" fillId="0" borderId="16" xfId="0" applyFont="1" applyBorder="1" applyAlignment="1" applyProtection="1">
      <alignment horizontal="center" vertical="center" wrapText="1"/>
    </xf>
    <xf numFmtId="165" fontId="3" fillId="0" borderId="17" xfId="0" applyNumberFormat="1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2" fontId="4" fillId="0" borderId="16" xfId="0" applyNumberFormat="1" applyFont="1" applyBorder="1" applyAlignment="1" applyProtection="1">
      <alignment vertical="center" wrapText="1"/>
    </xf>
    <xf numFmtId="0" fontId="3" fillId="4" borderId="22" xfId="0" applyFont="1" applyFill="1" applyBorder="1" applyProtection="1"/>
    <xf numFmtId="166" fontId="3" fillId="4" borderId="23" xfId="2" applyNumberFormat="1" applyFont="1" applyFill="1" applyBorder="1" applyProtection="1"/>
    <xf numFmtId="2" fontId="3" fillId="0" borderId="13" xfId="0" applyNumberFormat="1" applyFont="1" applyBorder="1" applyProtection="1"/>
    <xf numFmtId="166" fontId="3" fillId="0" borderId="24" xfId="2" applyNumberFormat="1" applyFont="1" applyBorder="1" applyAlignment="1" applyProtection="1"/>
    <xf numFmtId="0" fontId="3" fillId="0" borderId="25" xfId="0" applyFont="1" applyBorder="1" applyAlignment="1" applyProtection="1">
      <alignment horizontal="center" vertical="center" wrapText="1"/>
    </xf>
    <xf numFmtId="0" fontId="3" fillId="6" borderId="12" xfId="0" applyFont="1" applyFill="1" applyBorder="1" applyAlignment="1" applyProtection="1"/>
    <xf numFmtId="0" fontId="3" fillId="6" borderId="0" xfId="0" applyFont="1" applyFill="1" applyBorder="1" applyAlignment="1" applyProtection="1"/>
    <xf numFmtId="166" fontId="3" fillId="0" borderId="13" xfId="0" applyNumberFormat="1" applyFont="1" applyFill="1" applyBorder="1" applyAlignment="1" applyProtection="1"/>
    <xf numFmtId="0" fontId="3" fillId="0" borderId="27" xfId="0" applyFont="1" applyBorder="1" applyAlignment="1" applyProtection="1">
      <alignment horizontal="left" vertical="top"/>
    </xf>
    <xf numFmtId="0" fontId="3" fillId="0" borderId="28" xfId="0" applyFont="1" applyBorder="1" applyAlignment="1" applyProtection="1">
      <alignment horizontal="center" vertical="top"/>
    </xf>
    <xf numFmtId="166" fontId="3" fillId="3" borderId="13" xfId="0" applyNumberFormat="1" applyFont="1" applyFill="1" applyBorder="1" applyAlignment="1" applyProtection="1">
      <alignment vertical="top"/>
    </xf>
    <xf numFmtId="0" fontId="2" fillId="0" borderId="32" xfId="0" applyFont="1" applyFill="1" applyBorder="1" applyAlignment="1" applyProtection="1"/>
    <xf numFmtId="0" fontId="7" fillId="4" borderId="0" xfId="0" applyFont="1" applyFill="1" applyBorder="1" applyAlignment="1" applyProtection="1"/>
    <xf numFmtId="0" fontId="4" fillId="4" borderId="29" xfId="0" applyFont="1" applyFill="1" applyBorder="1" applyAlignment="1" applyProtection="1"/>
    <xf numFmtId="0" fontId="4" fillId="4" borderId="30" xfId="0" applyFont="1" applyFill="1" applyBorder="1" applyAlignment="1" applyProtection="1"/>
    <xf numFmtId="0" fontId="4" fillId="3" borderId="33" xfId="0" applyFont="1" applyFill="1" applyBorder="1" applyAlignment="1" applyProtection="1">
      <alignment horizontal="left"/>
    </xf>
    <xf numFmtId="0" fontId="4" fillId="4" borderId="10" xfId="0" applyFont="1" applyFill="1" applyBorder="1" applyAlignment="1" applyProtection="1">
      <alignment vertical="top"/>
    </xf>
    <xf numFmtId="0" fontId="4" fillId="4" borderId="0" xfId="0" applyFont="1" applyFill="1" applyBorder="1" applyAlignment="1" applyProtection="1">
      <alignment vertical="top"/>
    </xf>
    <xf numFmtId="167" fontId="9" fillId="4" borderId="10" xfId="4" applyFont="1" applyFill="1" applyBorder="1" applyAlignment="1" applyProtection="1">
      <alignment vertical="top"/>
    </xf>
    <xf numFmtId="167" fontId="9" fillId="4" borderId="0" xfId="4" applyFont="1" applyFill="1" applyBorder="1" applyAlignment="1" applyProtection="1">
      <alignment vertical="top"/>
    </xf>
    <xf numFmtId="166" fontId="3" fillId="0" borderId="35" xfId="2" applyNumberFormat="1" applyFont="1" applyFill="1" applyBorder="1" applyAlignment="1" applyProtection="1"/>
    <xf numFmtId="167" fontId="11" fillId="4" borderId="10" xfId="4" applyFont="1" applyFill="1" applyBorder="1" applyAlignment="1" applyProtection="1">
      <alignment vertical="top"/>
    </xf>
    <xf numFmtId="167" fontId="12" fillId="4" borderId="0" xfId="4" applyFont="1" applyFill="1" applyBorder="1" applyAlignment="1" applyProtection="1">
      <alignment vertical="top"/>
    </xf>
    <xf numFmtId="167" fontId="11" fillId="4" borderId="17" xfId="4" applyFont="1" applyFill="1" applyBorder="1" applyAlignment="1" applyProtection="1">
      <alignment vertical="top"/>
    </xf>
    <xf numFmtId="167" fontId="12" fillId="4" borderId="14" xfId="4" applyFont="1" applyFill="1" applyBorder="1" applyAlignment="1" applyProtection="1">
      <alignment vertical="top"/>
    </xf>
    <xf numFmtId="167" fontId="13" fillId="0" borderId="14" xfId="4" applyFont="1" applyFill="1" applyBorder="1" applyAlignment="1" applyProtection="1"/>
    <xf numFmtId="166" fontId="3" fillId="0" borderId="40" xfId="2" applyNumberFormat="1" applyFont="1" applyBorder="1" applyAlignment="1" applyProtection="1"/>
    <xf numFmtId="167" fontId="12" fillId="0" borderId="0" xfId="4" applyFont="1" applyFill="1" applyBorder="1" applyAlignment="1" applyProtection="1">
      <alignment vertical="top"/>
    </xf>
    <xf numFmtId="0" fontId="7" fillId="0" borderId="28" xfId="0" applyFont="1" applyBorder="1" applyAlignment="1" applyProtection="1"/>
    <xf numFmtId="166" fontId="3" fillId="0" borderId="42" xfId="0" applyNumberFormat="1" applyFont="1" applyBorder="1" applyAlignment="1" applyProtection="1"/>
    <xf numFmtId="0" fontId="0" fillId="4" borderId="27" xfId="0" applyFill="1" applyBorder="1" applyAlignment="1" applyProtection="1"/>
    <xf numFmtId="0" fontId="0" fillId="4" borderId="28" xfId="0" applyFill="1" applyBorder="1" applyAlignment="1" applyProtection="1"/>
    <xf numFmtId="0" fontId="0" fillId="4" borderId="24" xfId="0" applyFill="1" applyBorder="1" applyAlignment="1" applyProtection="1"/>
    <xf numFmtId="0" fontId="3" fillId="3" borderId="43" xfId="0" applyFont="1" applyFill="1" applyBorder="1" applyAlignment="1" applyProtection="1"/>
    <xf numFmtId="0" fontId="3" fillId="3" borderId="3" xfId="0" applyFont="1" applyFill="1" applyBorder="1" applyAlignment="1" applyProtection="1"/>
    <xf numFmtId="0" fontId="3" fillId="3" borderId="4" xfId="0" applyFont="1" applyFill="1" applyBorder="1" applyAlignment="1" applyProtection="1">
      <alignment horizontal="center"/>
    </xf>
    <xf numFmtId="0" fontId="19" fillId="3" borderId="28" xfId="0" applyFont="1" applyFill="1" applyBorder="1" applyAlignment="1" applyProtection="1">
      <alignment vertical="top"/>
    </xf>
    <xf numFmtId="0" fontId="7" fillId="3" borderId="28" xfId="0" applyFont="1" applyFill="1" applyBorder="1" applyAlignment="1" applyProtection="1">
      <alignment vertical="top"/>
    </xf>
    <xf numFmtId="0" fontId="3" fillId="3" borderId="13" xfId="0" applyFont="1" applyFill="1" applyBorder="1" applyAlignment="1" applyProtection="1">
      <alignment horizontal="center"/>
    </xf>
    <xf numFmtId="44" fontId="4" fillId="0" borderId="35" xfId="2" applyFont="1" applyFill="1" applyBorder="1" applyAlignment="1" applyProtection="1">
      <alignment horizontal="center"/>
    </xf>
    <xf numFmtId="166" fontId="3" fillId="0" borderId="39" xfId="2" applyNumberFormat="1" applyFont="1" applyFill="1" applyBorder="1" applyAlignment="1" applyProtection="1">
      <alignment vertical="top"/>
    </xf>
    <xf numFmtId="167" fontId="23" fillId="0" borderId="0" xfId="5" applyFont="1" applyAlignment="1" applyProtection="1">
      <alignment vertical="top"/>
    </xf>
    <xf numFmtId="167" fontId="22" fillId="0" borderId="0" xfId="5" applyFont="1" applyAlignment="1" applyProtection="1">
      <alignment vertical="top"/>
    </xf>
    <xf numFmtId="167" fontId="23" fillId="3" borderId="0" xfId="5" applyFont="1" applyFill="1" applyAlignment="1" applyProtection="1">
      <alignment horizontal="left" vertical="top"/>
    </xf>
    <xf numFmtId="167" fontId="23" fillId="3" borderId="0" xfId="5" applyFont="1" applyFill="1" applyAlignment="1" applyProtection="1">
      <alignment horizontal="right" vertical="top"/>
    </xf>
    <xf numFmtId="43" fontId="23" fillId="3" borderId="0" xfId="5" applyNumberFormat="1" applyFont="1" applyFill="1" applyAlignment="1" applyProtection="1">
      <alignment vertical="top"/>
    </xf>
    <xf numFmtId="167" fontId="23" fillId="3" borderId="0" xfId="5" applyFont="1" applyFill="1" applyAlignment="1" applyProtection="1">
      <alignment vertical="top"/>
    </xf>
    <xf numFmtId="167" fontId="23" fillId="0" borderId="50" xfId="5" applyFont="1" applyBorder="1" applyAlignment="1" applyProtection="1">
      <alignment vertical="top"/>
    </xf>
    <xf numFmtId="167" fontId="23" fillId="3" borderId="0" xfId="5" applyFont="1" applyFill="1" applyBorder="1" applyAlignment="1" applyProtection="1">
      <alignment vertical="top"/>
    </xf>
    <xf numFmtId="167" fontId="23" fillId="3" borderId="44" xfId="5" applyFont="1" applyFill="1" applyBorder="1" applyAlignment="1" applyProtection="1">
      <alignment vertical="top"/>
    </xf>
    <xf numFmtId="167" fontId="23" fillId="3" borderId="0" xfId="5" quotePrefix="1" applyFont="1" applyFill="1" applyAlignment="1" applyProtection="1">
      <alignment vertical="top"/>
    </xf>
    <xf numFmtId="167" fontId="22" fillId="0" borderId="0" xfId="5" applyFont="1" applyAlignment="1" applyProtection="1">
      <alignment horizontal="right" vertical="top"/>
    </xf>
    <xf numFmtId="0" fontId="26" fillId="0" borderId="0" xfId="0" applyFont="1" applyProtection="1"/>
    <xf numFmtId="43" fontId="23" fillId="3" borderId="0" xfId="5" applyNumberFormat="1" applyFont="1" applyFill="1" applyAlignment="1" applyProtection="1">
      <alignment horizontal="center" vertical="top"/>
    </xf>
    <xf numFmtId="167" fontId="8" fillId="0" borderId="0" xfId="5" applyAlignment="1" applyProtection="1">
      <alignment vertical="top"/>
    </xf>
    <xf numFmtId="0" fontId="0" fillId="0" borderId="0" xfId="0" applyAlignment="1" applyProtection="1">
      <alignment vertical="top"/>
    </xf>
    <xf numFmtId="0" fontId="28" fillId="0" borderId="0" xfId="0" applyFont="1" applyAlignment="1" applyProtection="1">
      <alignment horizontal="center"/>
    </xf>
    <xf numFmtId="0" fontId="7" fillId="4" borderId="49" xfId="0" applyFont="1" applyFill="1" applyBorder="1" applyAlignment="1" applyProtection="1"/>
    <xf numFmtId="0" fontId="4" fillId="3" borderId="6" xfId="0" applyFont="1" applyFill="1" applyBorder="1" applyAlignment="1" applyProtection="1">
      <alignment horizontal="left" vertical="top"/>
    </xf>
    <xf numFmtId="0" fontId="4" fillId="3" borderId="7" xfId="0" applyFont="1" applyFill="1" applyBorder="1" applyAlignment="1" applyProtection="1">
      <alignment horizontal="left" vertical="top"/>
    </xf>
    <xf numFmtId="167" fontId="9" fillId="3" borderId="6" xfId="4" applyFont="1" applyFill="1" applyBorder="1" applyAlignment="1" applyProtection="1">
      <alignment horizontal="left" vertical="top"/>
    </xf>
    <xf numFmtId="167" fontId="9" fillId="3" borderId="7" xfId="4" applyFont="1" applyFill="1" applyBorder="1" applyAlignment="1" applyProtection="1">
      <alignment horizontal="left" vertical="top"/>
    </xf>
    <xf numFmtId="167" fontId="11" fillId="3" borderId="6" xfId="4" applyFont="1" applyFill="1" applyBorder="1" applyAlignment="1" applyProtection="1">
      <alignment horizontal="left" vertical="top"/>
    </xf>
    <xf numFmtId="167" fontId="11" fillId="3" borderId="7" xfId="4" applyFont="1" applyFill="1" applyBorder="1" applyAlignment="1" applyProtection="1">
      <alignment horizontal="left" vertical="top"/>
    </xf>
    <xf numFmtId="0" fontId="18" fillId="4" borderId="10" xfId="0" applyFont="1" applyFill="1" applyBorder="1" applyAlignment="1" applyProtection="1"/>
    <xf numFmtId="0" fontId="18" fillId="4" borderId="0" xfId="0" applyFont="1" applyFill="1" applyBorder="1" applyAlignment="1" applyProtection="1"/>
    <xf numFmtId="0" fontId="3" fillId="4" borderId="0" xfId="0" applyFont="1" applyFill="1" applyBorder="1" applyAlignment="1" applyProtection="1"/>
    <xf numFmtId="0" fontId="3" fillId="4" borderId="0" xfId="0" applyFont="1" applyFill="1" applyBorder="1" applyAlignment="1" applyProtection="1">
      <alignment wrapText="1"/>
    </xf>
    <xf numFmtId="166" fontId="3" fillId="0" borderId="13" xfId="0" applyNumberFormat="1" applyFont="1" applyBorder="1" applyAlignment="1" applyProtection="1"/>
    <xf numFmtId="0" fontId="18" fillId="4" borderId="14" xfId="0" applyFont="1" applyFill="1" applyBorder="1" applyAlignment="1" applyProtection="1"/>
    <xf numFmtId="0" fontId="18" fillId="4" borderId="17" xfId="0" applyFont="1" applyFill="1" applyBorder="1" applyAlignment="1" applyProtection="1"/>
    <xf numFmtId="0" fontId="18" fillId="4" borderId="31" xfId="0" applyFont="1" applyFill="1" applyBorder="1" applyAlignment="1" applyProtection="1"/>
    <xf numFmtId="0" fontId="18" fillId="4" borderId="49" xfId="0" applyFont="1" applyFill="1" applyBorder="1" applyAlignment="1" applyProtection="1"/>
    <xf numFmtId="166" fontId="3" fillId="0" borderId="41" xfId="2" applyNumberFormat="1" applyFont="1" applyFill="1" applyBorder="1" applyAlignment="1" applyProtection="1"/>
    <xf numFmtId="166" fontId="3" fillId="0" borderId="42" xfId="2" applyNumberFormat="1" applyFont="1" applyBorder="1" applyAlignment="1" applyProtection="1"/>
    <xf numFmtId="0" fontId="3" fillId="0" borderId="21" xfId="0" applyFont="1" applyFill="1" applyBorder="1" applyAlignment="1" applyProtection="1">
      <alignment horizontal="center"/>
    </xf>
    <xf numFmtId="0" fontId="3" fillId="0" borderId="18" xfId="0" applyFont="1" applyFill="1" applyBorder="1" applyAlignment="1" applyProtection="1">
      <alignment horizontal="center" vertical="center" wrapText="1"/>
    </xf>
    <xf numFmtId="0" fontId="4" fillId="5" borderId="43" xfId="0" applyFont="1" applyFill="1" applyBorder="1" applyAlignment="1" applyProtection="1">
      <alignment wrapText="1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34" xfId="0" applyFont="1" applyFill="1" applyBorder="1" applyAlignment="1" applyProtection="1">
      <alignment horizontal="center"/>
      <protection locked="0"/>
    </xf>
    <xf numFmtId="42" fontId="4" fillId="5" borderId="33" xfId="1" applyNumberFormat="1" applyFont="1" applyFill="1" applyBorder="1" applyProtection="1">
      <protection locked="0"/>
    </xf>
    <xf numFmtId="0" fontId="4" fillId="5" borderId="8" xfId="0" applyFont="1" applyFill="1" applyBorder="1" applyAlignment="1" applyProtection="1">
      <alignment wrapText="1"/>
      <protection locked="0"/>
    </xf>
    <xf numFmtId="42" fontId="0" fillId="5" borderId="50" xfId="1" applyNumberFormat="1" applyFont="1" applyFill="1" applyBorder="1" applyProtection="1">
      <protection locked="0"/>
    </xf>
    <xf numFmtId="42" fontId="0" fillId="5" borderId="51" xfId="1" applyNumberFormat="1" applyFont="1" applyFill="1" applyBorder="1" applyProtection="1">
      <protection locked="0"/>
    </xf>
    <xf numFmtId="0" fontId="0" fillId="5" borderId="8" xfId="0" applyFill="1" applyBorder="1" applyAlignment="1" applyProtection="1">
      <alignment wrapText="1"/>
      <protection locked="0"/>
    </xf>
    <xf numFmtId="0" fontId="4" fillId="5" borderId="53" xfId="0" applyFont="1" applyFill="1" applyBorder="1" applyAlignment="1" applyProtection="1">
      <alignment horizontal="center"/>
      <protection locked="0"/>
    </xf>
    <xf numFmtId="0" fontId="4" fillId="5" borderId="42" xfId="0" applyFont="1" applyFill="1" applyBorder="1" applyAlignment="1" applyProtection="1">
      <alignment horizontal="center"/>
      <protection locked="0"/>
    </xf>
    <xf numFmtId="42" fontId="0" fillId="5" borderId="9" xfId="1" applyNumberFormat="1" applyFont="1" applyFill="1" applyBorder="1" applyProtection="1">
      <protection locked="0"/>
    </xf>
    <xf numFmtId="166" fontId="3" fillId="5" borderId="19" xfId="2" applyNumberFormat="1" applyFont="1" applyFill="1" applyBorder="1" applyAlignment="1" applyProtection="1">
      <protection locked="0"/>
    </xf>
    <xf numFmtId="166" fontId="3" fillId="5" borderId="20" xfId="2" applyNumberFormat="1" applyFont="1" applyFill="1" applyBorder="1" applyAlignment="1" applyProtection="1">
      <protection locked="0"/>
    </xf>
    <xf numFmtId="166" fontId="3" fillId="5" borderId="15" xfId="2" applyNumberFormat="1" applyFont="1" applyFill="1" applyBorder="1" applyAlignment="1" applyProtection="1">
      <protection locked="0"/>
    </xf>
    <xf numFmtId="9" fontId="3" fillId="2" borderId="26" xfId="3" applyFont="1" applyFill="1" applyBorder="1" applyAlignment="1" applyProtection="1">
      <alignment horizontal="center"/>
      <protection locked="0"/>
    </xf>
    <xf numFmtId="166" fontId="3" fillId="2" borderId="35" xfId="2" applyNumberFormat="1" applyFont="1" applyFill="1" applyBorder="1" applyAlignment="1" applyProtection="1">
      <protection locked="0"/>
    </xf>
    <xf numFmtId="166" fontId="3" fillId="2" borderId="39" xfId="2" applyNumberFormat="1" applyFont="1" applyFill="1" applyBorder="1" applyAlignment="1" applyProtection="1">
      <protection locked="0"/>
    </xf>
    <xf numFmtId="167" fontId="12" fillId="2" borderId="38" xfId="4" applyFont="1" applyFill="1" applyBorder="1" applyAlignment="1" applyProtection="1">
      <alignment horizontal="center" vertical="top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4" fillId="4" borderId="44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left"/>
    </xf>
    <xf numFmtId="0" fontId="4" fillId="4" borderId="36" xfId="0" applyFont="1" applyFill="1" applyBorder="1" applyAlignment="1" applyProtection="1">
      <alignment horizontal="left"/>
    </xf>
    <xf numFmtId="2" fontId="4" fillId="0" borderId="16" xfId="0" applyNumberFormat="1" applyFont="1" applyFill="1" applyBorder="1" applyAlignment="1" applyProtection="1">
      <alignment vertical="center" wrapText="1"/>
    </xf>
    <xf numFmtId="0" fontId="4" fillId="4" borderId="12" xfId="0" applyFont="1" applyFill="1" applyBorder="1" applyAlignment="1" applyProtection="1"/>
    <xf numFmtId="0" fontId="4" fillId="4" borderId="44" xfId="0" applyFont="1" applyFill="1" applyBorder="1" applyAlignment="1" applyProtection="1"/>
    <xf numFmtId="0" fontId="4" fillId="4" borderId="45" xfId="0" applyFont="1" applyFill="1" applyBorder="1" applyAlignment="1" applyProtection="1"/>
    <xf numFmtId="0" fontId="4" fillId="4" borderId="23" xfId="0" applyFont="1" applyFill="1" applyBorder="1" applyAlignment="1" applyProtection="1"/>
    <xf numFmtId="0" fontId="4" fillId="4" borderId="0" xfId="0" applyFont="1" applyFill="1" applyBorder="1" applyAlignment="1" applyProtection="1"/>
    <xf numFmtId="0" fontId="4" fillId="4" borderId="36" xfId="0" applyFont="1" applyFill="1" applyBorder="1" applyAlignment="1" applyProtection="1"/>
    <xf numFmtId="0" fontId="17" fillId="4" borderId="23" xfId="0" applyFont="1" applyFill="1" applyBorder="1" applyAlignment="1" applyProtection="1"/>
    <xf numFmtId="0" fontId="17" fillId="4" borderId="0" xfId="0" applyFont="1" applyFill="1" applyBorder="1" applyAlignment="1" applyProtection="1"/>
    <xf numFmtId="0" fontId="17" fillId="4" borderId="46" xfId="0" applyFont="1" applyFill="1" applyBorder="1" applyAlignment="1" applyProtection="1"/>
    <xf numFmtId="0" fontId="17" fillId="4" borderId="14" xfId="0" applyFont="1" applyFill="1" applyBorder="1" applyAlignment="1" applyProtection="1"/>
    <xf numFmtId="0" fontId="4" fillId="4" borderId="14" xfId="0" applyFont="1" applyFill="1" applyBorder="1" applyAlignment="1" applyProtection="1"/>
    <xf numFmtId="0" fontId="4" fillId="4" borderId="47" xfId="0" applyFont="1" applyFill="1" applyBorder="1" applyAlignment="1" applyProtection="1"/>
    <xf numFmtId="9" fontId="3" fillId="4" borderId="30" xfId="3" applyFont="1" applyFill="1" applyBorder="1" applyAlignment="1" applyProtection="1"/>
    <xf numFmtId="0" fontId="3" fillId="4" borderId="30" xfId="0" applyFont="1" applyFill="1" applyBorder="1" applyAlignment="1" applyProtection="1">
      <alignment wrapText="1"/>
    </xf>
    <xf numFmtId="44" fontId="4" fillId="4" borderId="31" xfId="2" applyFont="1" applyFill="1" applyBorder="1" applyAlignment="1" applyProtection="1">
      <alignment horizontal="center"/>
    </xf>
    <xf numFmtId="166" fontId="3" fillId="4" borderId="31" xfId="2" applyNumberFormat="1" applyFont="1" applyFill="1" applyBorder="1" applyProtection="1"/>
    <xf numFmtId="0" fontId="4" fillId="4" borderId="26" xfId="0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>
      <alignment horizontal="center"/>
    </xf>
    <xf numFmtId="0" fontId="3" fillId="4" borderId="47" xfId="0" applyFont="1" applyFill="1" applyBorder="1" applyAlignment="1" applyProtection="1">
      <alignment horizontal="left"/>
    </xf>
    <xf numFmtId="0" fontId="3" fillId="4" borderId="14" xfId="0" applyFont="1" applyFill="1" applyBorder="1" applyAlignment="1" applyProtection="1">
      <alignment horizontal="left"/>
    </xf>
    <xf numFmtId="168" fontId="3" fillId="2" borderId="56" xfId="1" applyNumberFormat="1" applyFont="1" applyFill="1" applyBorder="1" applyAlignment="1" applyProtection="1">
      <protection locked="0"/>
    </xf>
    <xf numFmtId="168" fontId="3" fillId="2" borderId="55" xfId="1" applyNumberFormat="1" applyFont="1" applyFill="1" applyBorder="1" applyAlignment="1" applyProtection="1">
      <protection locked="0"/>
    </xf>
    <xf numFmtId="0" fontId="3" fillId="3" borderId="3" xfId="0" applyFont="1" applyFill="1" applyBorder="1" applyAlignment="1" applyProtection="1">
      <alignment horizontal="center"/>
    </xf>
    <xf numFmtId="0" fontId="29" fillId="3" borderId="17" xfId="0" applyFont="1" applyFill="1" applyBorder="1" applyAlignment="1" applyProtection="1">
      <alignment vertical="top"/>
    </xf>
    <xf numFmtId="0" fontId="4" fillId="4" borderId="57" xfId="0" applyFont="1" applyFill="1" applyBorder="1" applyAlignment="1" applyProtection="1">
      <alignment horizontal="left"/>
    </xf>
    <xf numFmtId="0" fontId="4" fillId="4" borderId="25" xfId="0" applyFont="1" applyFill="1" applyBorder="1" applyAlignment="1" applyProtection="1">
      <alignment horizontal="left" vertical="top"/>
    </xf>
    <xf numFmtId="167" fontId="9" fillId="4" borderId="25" xfId="4" applyFont="1" applyFill="1" applyBorder="1" applyAlignment="1" applyProtection="1">
      <alignment horizontal="left" vertical="top"/>
    </xf>
    <xf numFmtId="167" fontId="11" fillId="4" borderId="25" xfId="4" applyFont="1" applyFill="1" applyBorder="1" applyAlignment="1" applyProtection="1">
      <alignment horizontal="left" vertical="top"/>
    </xf>
    <xf numFmtId="0" fontId="17" fillId="3" borderId="28" xfId="0" applyFont="1" applyFill="1" applyBorder="1" applyAlignment="1" applyProtection="1">
      <alignment vertical="top"/>
    </xf>
    <xf numFmtId="0" fontId="0" fillId="0" borderId="0" xfId="0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4" fillId="0" borderId="5" xfId="0" applyFont="1" applyFill="1" applyBorder="1" applyAlignment="1" applyProtection="1">
      <alignment horizontal="left"/>
    </xf>
    <xf numFmtId="170" fontId="0" fillId="0" borderId="0" xfId="0" applyNumberFormat="1" applyAlignment="1" applyProtection="1">
      <alignment horizontal="left"/>
    </xf>
    <xf numFmtId="3" fontId="22" fillId="0" borderId="52" xfId="5" applyNumberFormat="1" applyFont="1" applyBorder="1" applyAlignment="1" applyProtection="1">
      <alignment horizontal="center" vertical="center"/>
    </xf>
    <xf numFmtId="167" fontId="22" fillId="0" borderId="18" xfId="5" applyFont="1" applyBorder="1" applyAlignment="1" applyProtection="1">
      <alignment horizontal="center" vertical="center"/>
    </xf>
    <xf numFmtId="3" fontId="23" fillId="5" borderId="18" xfId="5" applyNumberFormat="1" applyFont="1" applyFill="1" applyBorder="1" applyAlignment="1" applyProtection="1">
      <alignment horizontal="center" vertical="center"/>
      <protection locked="0"/>
    </xf>
    <xf numFmtId="167" fontId="24" fillId="0" borderId="0" xfId="5" applyFont="1" applyAlignment="1" applyProtection="1">
      <alignment vertical="center"/>
    </xf>
    <xf numFmtId="0" fontId="22" fillId="0" borderId="50" xfId="5" applyNumberFormat="1" applyFont="1" applyBorder="1" applyAlignment="1" applyProtection="1">
      <alignment horizontal="left" vertical="center"/>
    </xf>
    <xf numFmtId="0" fontId="22" fillId="0" borderId="0" xfId="5" applyNumberFormat="1" applyFont="1" applyBorder="1" applyAlignment="1" applyProtection="1">
      <alignment horizontal="left" vertical="center"/>
    </xf>
    <xf numFmtId="167" fontId="23" fillId="0" borderId="0" xfId="5" applyFont="1" applyAlignment="1" applyProtection="1">
      <alignment vertical="center"/>
    </xf>
    <xf numFmtId="167" fontId="23" fillId="3" borderId="0" xfId="5" applyFont="1" applyFill="1" applyAlignment="1" applyProtection="1">
      <alignment vertical="center"/>
    </xf>
    <xf numFmtId="167" fontId="22" fillId="3" borderId="0" xfId="5" applyFont="1" applyFill="1" applyAlignment="1" applyProtection="1">
      <alignment vertical="center"/>
    </xf>
    <xf numFmtId="167" fontId="22" fillId="0" borderId="0" xfId="5" applyFont="1" applyAlignment="1" applyProtection="1">
      <alignment vertical="center"/>
    </xf>
    <xf numFmtId="14" fontId="23" fillId="0" borderId="6" xfId="5" applyNumberFormat="1" applyFont="1" applyBorder="1" applyAlignment="1" applyProtection="1">
      <alignment horizontal="left" vertical="center"/>
    </xf>
    <xf numFmtId="14" fontId="23" fillId="0" borderId="9" xfId="5" applyNumberFormat="1" applyFont="1" applyBorder="1" applyAlignment="1" applyProtection="1">
      <alignment vertical="center"/>
    </xf>
    <xf numFmtId="14" fontId="23" fillId="0" borderId="7" xfId="5" applyNumberFormat="1" applyFont="1" applyBorder="1" applyAlignment="1" applyProtection="1">
      <alignment vertical="center"/>
    </xf>
    <xf numFmtId="14" fontId="23" fillId="0" borderId="9" xfId="5" applyNumberFormat="1" applyFont="1" applyBorder="1" applyAlignment="1" applyProtection="1">
      <alignment horizontal="center" vertical="center"/>
    </xf>
    <xf numFmtId="167" fontId="23" fillId="3" borderId="0" xfId="5" applyFont="1" applyFill="1" applyAlignment="1" applyProtection="1">
      <alignment horizontal="center" vertical="top"/>
    </xf>
    <xf numFmtId="0" fontId="0" fillId="0" borderId="0" xfId="0" applyAlignment="1" applyProtection="1">
      <alignment horizontal="center"/>
    </xf>
    <xf numFmtId="166" fontId="3" fillId="0" borderId="19" xfId="2" applyNumberFormat="1" applyFont="1" applyFill="1" applyBorder="1" applyAlignment="1" applyProtection="1"/>
    <xf numFmtId="166" fontId="3" fillId="0" borderId="34" xfId="2" applyNumberFormat="1" applyFont="1" applyFill="1" applyBorder="1" applyAlignment="1" applyProtection="1"/>
    <xf numFmtId="167" fontId="12" fillId="4" borderId="58" xfId="4" applyFont="1" applyFill="1" applyBorder="1" applyAlignment="1" applyProtection="1">
      <alignment horizontal="center" vertical="top"/>
    </xf>
    <xf numFmtId="166" fontId="3" fillId="0" borderId="39" xfId="2" applyNumberFormat="1" applyFont="1" applyFill="1" applyBorder="1" applyAlignment="1" applyProtection="1"/>
    <xf numFmtId="167" fontId="12" fillId="2" borderId="37" xfId="4" applyFont="1" applyFill="1" applyBorder="1" applyAlignment="1" applyProtection="1">
      <alignment horizontal="center" vertical="top"/>
      <protection locked="0"/>
    </xf>
    <xf numFmtId="0" fontId="0" fillId="5" borderId="8" xfId="0" applyFill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/>
    <xf numFmtId="0" fontId="0" fillId="0" borderId="3" xfId="0" applyBorder="1" applyAlignment="1" applyProtection="1"/>
    <xf numFmtId="0" fontId="3" fillId="0" borderId="35" xfId="0" applyFont="1" applyFill="1" applyBorder="1" applyAlignment="1" applyProtection="1">
      <alignment horizontal="right"/>
    </xf>
    <xf numFmtId="168" fontId="4" fillId="0" borderId="35" xfId="1" applyNumberFormat="1" applyFont="1" applyFill="1" applyBorder="1" applyProtection="1"/>
    <xf numFmtId="0" fontId="18" fillId="4" borderId="29" xfId="0" applyFont="1" applyFill="1" applyBorder="1" applyAlignment="1" applyProtection="1"/>
    <xf numFmtId="0" fontId="18" fillId="4" borderId="30" xfId="0" applyFont="1" applyFill="1" applyBorder="1" applyAlignment="1" applyProtection="1"/>
    <xf numFmtId="0" fontId="18" fillId="4" borderId="60" xfId="0" applyFont="1" applyFill="1" applyBorder="1" applyAlignment="1" applyProtection="1"/>
    <xf numFmtId="0" fontId="4" fillId="0" borderId="59" xfId="0" applyFont="1" applyFill="1" applyBorder="1" applyAlignment="1" applyProtection="1">
      <alignment horizontal="left"/>
    </xf>
    <xf numFmtId="0" fontId="4" fillId="4" borderId="47" xfId="0" applyFont="1" applyFill="1" applyBorder="1" applyAlignment="1" applyProtection="1">
      <alignment horizontal="left"/>
    </xf>
    <xf numFmtId="166" fontId="3" fillId="0" borderId="39" xfId="2" applyNumberFormat="1" applyFont="1" applyFill="1" applyBorder="1" applyProtection="1"/>
    <xf numFmtId="0" fontId="4" fillId="4" borderId="14" xfId="0" applyFont="1" applyFill="1" applyBorder="1" applyAlignment="1" applyProtection="1">
      <alignment horizontal="left"/>
    </xf>
    <xf numFmtId="0" fontId="3" fillId="0" borderId="61" xfId="0" applyFont="1" applyBorder="1" applyAlignment="1" applyProtection="1">
      <alignment horizontal="left"/>
    </xf>
    <xf numFmtId="0" fontId="3" fillId="0" borderId="19" xfId="0" applyFont="1" applyBorder="1" applyAlignment="1" applyProtection="1">
      <alignment horizontal="center"/>
    </xf>
    <xf numFmtId="0" fontId="3" fillId="4" borderId="30" xfId="0" applyFont="1" applyFill="1" applyBorder="1" applyAlignment="1" applyProtection="1">
      <alignment horizontal="center"/>
    </xf>
    <xf numFmtId="0" fontId="3" fillId="4" borderId="48" xfId="0" applyFont="1" applyFill="1" applyBorder="1" applyAlignment="1" applyProtection="1">
      <alignment horizontal="center"/>
    </xf>
    <xf numFmtId="0" fontId="4" fillId="0" borderId="62" xfId="0" applyFont="1" applyFill="1" applyBorder="1" applyAlignment="1" applyProtection="1">
      <alignment horizontal="left"/>
    </xf>
    <xf numFmtId="166" fontId="3" fillId="0" borderId="63" xfId="2" applyNumberFormat="1" applyFont="1" applyFill="1" applyBorder="1" applyAlignment="1" applyProtection="1">
      <alignment vertical="top"/>
    </xf>
    <xf numFmtId="0" fontId="3" fillId="0" borderId="58" xfId="0" applyFont="1" applyBorder="1" applyAlignment="1" applyProtection="1">
      <alignment horizontal="left"/>
    </xf>
    <xf numFmtId="166" fontId="3" fillId="0" borderId="40" xfId="2" applyNumberFormat="1" applyFont="1" applyFill="1" applyBorder="1" applyAlignment="1" applyProtection="1">
      <alignment vertical="top"/>
    </xf>
    <xf numFmtId="166" fontId="3" fillId="0" borderId="40" xfId="2" applyNumberFormat="1" applyFont="1" applyFill="1" applyBorder="1" applyAlignment="1" applyProtection="1"/>
    <xf numFmtId="0" fontId="3" fillId="0" borderId="1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166" fontId="3" fillId="4" borderId="49" xfId="2" applyNumberFormat="1" applyFont="1" applyFill="1" applyBorder="1" applyProtection="1"/>
    <xf numFmtId="168" fontId="3" fillId="2" borderId="35" xfId="1" applyNumberFormat="1" applyFont="1" applyFill="1" applyBorder="1" applyProtection="1">
      <protection locked="0"/>
    </xf>
    <xf numFmtId="0" fontId="3" fillId="0" borderId="3" xfId="0" applyFont="1" applyBorder="1" applyAlignment="1" applyProtection="1">
      <alignment horizontal="center"/>
    </xf>
    <xf numFmtId="8" fontId="3" fillId="4" borderId="36" xfId="0" applyNumberFormat="1" applyFont="1" applyFill="1" applyBorder="1" applyAlignment="1" applyProtection="1">
      <alignment horizontal="center"/>
    </xf>
    <xf numFmtId="0" fontId="3" fillId="4" borderId="36" xfId="0" applyFont="1" applyFill="1" applyBorder="1" applyAlignment="1" applyProtection="1">
      <alignment horizontal="center"/>
    </xf>
    <xf numFmtId="0" fontId="3" fillId="4" borderId="47" xfId="0" applyFont="1" applyFill="1" applyBorder="1" applyAlignment="1" applyProtection="1">
      <alignment horizontal="center"/>
    </xf>
    <xf numFmtId="167" fontId="22" fillId="0" borderId="18" xfId="5" applyFont="1" applyBorder="1" applyAlignment="1" applyProtection="1">
      <alignment horizontal="center" vertical="center"/>
    </xf>
    <xf numFmtId="14" fontId="23" fillId="0" borderId="6" xfId="5" applyNumberFormat="1" applyFont="1" applyBorder="1" applyAlignment="1" applyProtection="1">
      <alignment horizontal="left" vertical="center"/>
    </xf>
    <xf numFmtId="0" fontId="3" fillId="0" borderId="29" xfId="0" applyFont="1" applyBorder="1" applyAlignment="1" applyProtection="1">
      <alignment horizontal="left" vertical="top"/>
    </xf>
    <xf numFmtId="0" fontId="31" fillId="0" borderId="27" xfId="0" applyFont="1" applyBorder="1" applyAlignment="1" applyProtection="1"/>
    <xf numFmtId="0" fontId="31" fillId="0" borderId="28" xfId="0" applyFont="1" applyBorder="1" applyAlignment="1" applyProtection="1"/>
    <xf numFmtId="0" fontId="31" fillId="0" borderId="28" xfId="0" applyFont="1" applyBorder="1" applyAlignment="1" applyProtection="1">
      <alignment horizontal="left"/>
    </xf>
    <xf numFmtId="0" fontId="32" fillId="0" borderId="21" xfId="0" applyFont="1" applyBorder="1" applyAlignment="1" applyProtection="1">
      <alignment horizontal="left"/>
    </xf>
    <xf numFmtId="166" fontId="3" fillId="2" borderId="64" xfId="2" applyNumberFormat="1" applyFont="1" applyFill="1" applyBorder="1" applyAlignment="1" applyProtection="1">
      <protection locked="0"/>
    </xf>
    <xf numFmtId="0" fontId="32" fillId="0" borderId="18" xfId="0" applyFont="1" applyBorder="1" applyAlignment="1" applyProtection="1">
      <alignment horizontal="left"/>
    </xf>
    <xf numFmtId="166" fontId="3" fillId="2" borderId="56" xfId="2" applyNumberFormat="1" applyFont="1" applyFill="1" applyBorder="1" applyAlignment="1" applyProtection="1">
      <protection locked="0"/>
    </xf>
    <xf numFmtId="0" fontId="32" fillId="0" borderId="26" xfId="0" applyFont="1" applyBorder="1" applyAlignment="1" applyProtection="1">
      <alignment horizontal="left"/>
    </xf>
    <xf numFmtId="166" fontId="3" fillId="2" borderId="55" xfId="2" applyNumberFormat="1" applyFont="1" applyFill="1" applyBorder="1" applyAlignment="1" applyProtection="1">
      <protection locked="0"/>
    </xf>
    <xf numFmtId="166" fontId="3" fillId="0" borderId="65" xfId="2" applyNumberFormat="1" applyFont="1" applyFill="1" applyBorder="1" applyAlignment="1" applyProtection="1"/>
    <xf numFmtId="0" fontId="31" fillId="0" borderId="66" xfId="0" quotePrefix="1" applyFont="1" applyFill="1" applyBorder="1" applyAlignment="1" applyProtection="1">
      <alignment horizontal="left"/>
    </xf>
    <xf numFmtId="166" fontId="3" fillId="0" borderId="42" xfId="2" applyNumberFormat="1" applyFont="1" applyFill="1" applyBorder="1" applyAlignment="1" applyProtection="1"/>
    <xf numFmtId="168" fontId="3" fillId="0" borderId="35" xfId="1" applyNumberFormat="1" applyFont="1" applyFill="1" applyBorder="1" applyAlignment="1" applyProtection="1">
      <alignment horizontal="right"/>
    </xf>
    <xf numFmtId="0" fontId="0" fillId="0" borderId="23" xfId="0" applyBorder="1" applyProtection="1"/>
    <xf numFmtId="166" fontId="3" fillId="0" borderId="28" xfId="2" applyNumberFormat="1" applyFont="1" applyFill="1" applyBorder="1" applyAlignment="1" applyProtection="1"/>
    <xf numFmtId="166" fontId="3" fillId="0" borderId="67" xfId="2" applyNumberFormat="1" applyFont="1" applyFill="1" applyBorder="1" applyAlignment="1" applyProtection="1"/>
    <xf numFmtId="0" fontId="7" fillId="4" borderId="14" xfId="0" applyFont="1" applyFill="1" applyBorder="1" applyAlignment="1" applyProtection="1"/>
    <xf numFmtId="0" fontId="3" fillId="4" borderId="45" xfId="0" applyFont="1" applyFill="1" applyBorder="1" applyAlignment="1" applyProtection="1">
      <alignment horizontal="center"/>
    </xf>
    <xf numFmtId="0" fontId="30" fillId="0" borderId="3" xfId="0" applyFont="1" applyBorder="1" applyAlignment="1" applyProtection="1">
      <alignment horizontal="right"/>
    </xf>
    <xf numFmtId="168" fontId="3" fillId="4" borderId="0" xfId="0" applyNumberFormat="1" applyFont="1" applyFill="1" applyBorder="1" applyAlignment="1" applyProtection="1"/>
    <xf numFmtId="37" fontId="32" fillId="6" borderId="23" xfId="2" applyNumberFormat="1" applyFont="1" applyFill="1" applyBorder="1" applyAlignment="1" applyProtection="1">
      <alignment horizontal="center"/>
    </xf>
    <xf numFmtId="37" fontId="32" fillId="6" borderId="0" xfId="2" applyNumberFormat="1" applyFont="1" applyFill="1" applyBorder="1" applyAlignment="1" applyProtection="1">
      <alignment horizontal="center"/>
    </xf>
    <xf numFmtId="37" fontId="32" fillId="0" borderId="28" xfId="2" applyNumberFormat="1" applyFont="1" applyFill="1" applyBorder="1" applyAlignment="1" applyProtection="1">
      <alignment horizontal="center"/>
    </xf>
    <xf numFmtId="168" fontId="3" fillId="2" borderId="35" xfId="1" applyNumberFormat="1" applyFont="1" applyFill="1" applyBorder="1" applyProtection="1"/>
    <xf numFmtId="0" fontId="3" fillId="0" borderId="43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6" fontId="2" fillId="4" borderId="37" xfId="0" applyNumberFormat="1" applyFont="1" applyFill="1" applyBorder="1" applyAlignment="1" applyProtection="1">
      <alignment horizontal="center" vertical="center" wrapText="1"/>
    </xf>
    <xf numFmtId="6" fontId="2" fillId="4" borderId="15" xfId="0" applyNumberFormat="1" applyFont="1" applyFill="1" applyBorder="1" applyAlignment="1" applyProtection="1">
      <alignment horizontal="center" vertical="center"/>
    </xf>
    <xf numFmtId="164" fontId="3" fillId="0" borderId="6" xfId="1" applyNumberFormat="1" applyFont="1" applyFill="1" applyBorder="1" applyAlignment="1" applyProtection="1">
      <alignment horizontal="right"/>
    </xf>
    <xf numFmtId="164" fontId="3" fillId="0" borderId="9" xfId="1" applyNumberFormat="1" applyFont="1" applyFill="1" applyBorder="1" applyAlignment="1" applyProtection="1">
      <alignment horizontal="right"/>
    </xf>
    <xf numFmtId="14" fontId="0" fillId="4" borderId="6" xfId="0" applyNumberFormat="1" applyFill="1" applyBorder="1" applyAlignment="1" applyProtection="1">
      <alignment horizontal="center" vertical="top"/>
    </xf>
    <xf numFmtId="14" fontId="0" fillId="4" borderId="9" xfId="0" applyNumberFormat="1" applyFill="1" applyBorder="1" applyAlignment="1" applyProtection="1">
      <alignment horizontal="center" vertical="top"/>
    </xf>
    <xf numFmtId="6" fontId="2" fillId="4" borderId="54" xfId="0" applyNumberFormat="1" applyFont="1" applyFill="1" applyBorder="1" applyAlignment="1" applyProtection="1">
      <alignment horizontal="center" vertical="center" wrapText="1"/>
    </xf>
    <xf numFmtId="6" fontId="2" fillId="4" borderId="15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14" fontId="3" fillId="3" borderId="6" xfId="0" applyNumberFormat="1" applyFont="1" applyFill="1" applyBorder="1" applyAlignment="1" applyProtection="1">
      <alignment horizontal="center" vertical="top"/>
    </xf>
    <xf numFmtId="14" fontId="3" fillId="3" borderId="7" xfId="0" applyNumberFormat="1" applyFont="1" applyFill="1" applyBorder="1" applyAlignment="1" applyProtection="1">
      <alignment horizontal="center" vertical="top"/>
    </xf>
    <xf numFmtId="0" fontId="3" fillId="0" borderId="8" xfId="0" applyFont="1" applyBorder="1" applyAlignment="1" applyProtection="1">
      <alignment horizontal="right"/>
    </xf>
    <xf numFmtId="0" fontId="3" fillId="0" borderId="7" xfId="0" applyFont="1" applyBorder="1" applyAlignment="1" applyProtection="1">
      <alignment horizontal="right"/>
    </xf>
    <xf numFmtId="0" fontId="3" fillId="3" borderId="6" xfId="0" applyFont="1" applyFill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167" fontId="10" fillId="0" borderId="10" xfId="4" applyFont="1" applyFill="1" applyBorder="1" applyAlignment="1" applyProtection="1">
      <alignment horizontal="right" vertical="top"/>
    </xf>
    <xf numFmtId="167" fontId="10" fillId="0" borderId="0" xfId="4" applyFont="1" applyFill="1" applyBorder="1" applyAlignment="1" applyProtection="1">
      <alignment horizontal="right" vertical="top"/>
    </xf>
    <xf numFmtId="167" fontId="10" fillId="0" borderId="36" xfId="4" applyFont="1" applyFill="1" applyBorder="1" applyAlignment="1" applyProtection="1">
      <alignment horizontal="right" vertical="top"/>
    </xf>
    <xf numFmtId="0" fontId="29" fillId="3" borderId="27" xfId="0" applyFont="1" applyFill="1" applyBorder="1" applyAlignment="1" applyProtection="1">
      <alignment horizontal="left"/>
    </xf>
    <xf numFmtId="0" fontId="29" fillId="3" borderId="28" xfId="0" applyFont="1" applyFill="1" applyBorder="1" applyAlignment="1" applyProtection="1">
      <alignment horizontal="left"/>
    </xf>
    <xf numFmtId="0" fontId="29" fillId="3" borderId="24" xfId="0" applyFont="1" applyFill="1" applyBorder="1" applyAlignment="1" applyProtection="1">
      <alignment horizontal="left"/>
    </xf>
    <xf numFmtId="0" fontId="29" fillId="4" borderId="27" xfId="0" applyFont="1" applyFill="1" applyBorder="1" applyAlignment="1" applyProtection="1">
      <alignment horizontal="left"/>
    </xf>
    <xf numFmtId="0" fontId="29" fillId="4" borderId="28" xfId="0" applyFont="1" applyFill="1" applyBorder="1" applyAlignment="1" applyProtection="1">
      <alignment horizontal="left"/>
    </xf>
    <xf numFmtId="0" fontId="29" fillId="4" borderId="24" xfId="0" applyFont="1" applyFill="1" applyBorder="1" applyAlignment="1" applyProtection="1">
      <alignment horizontal="left"/>
    </xf>
    <xf numFmtId="167" fontId="22" fillId="0" borderId="0" xfId="5" applyFont="1" applyAlignment="1" applyProtection="1">
      <alignment horizontal="center" vertical="top"/>
    </xf>
    <xf numFmtId="167" fontId="23" fillId="5" borderId="12" xfId="5" applyFont="1" applyFill="1" applyBorder="1" applyAlignment="1" applyProtection="1">
      <alignment horizontal="left" vertical="top" wrapText="1"/>
      <protection locked="0"/>
    </xf>
    <xf numFmtId="0" fontId="0" fillId="0" borderId="45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36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51" xfId="0" applyBorder="1" applyAlignment="1" applyProtection="1">
      <alignment horizontal="left" vertical="top" wrapText="1"/>
      <protection locked="0"/>
    </xf>
    <xf numFmtId="167" fontId="20" fillId="0" borderId="0" xfId="5" applyFont="1" applyAlignment="1" applyProtection="1">
      <alignment horizontal="center" vertical="center"/>
    </xf>
    <xf numFmtId="167" fontId="21" fillId="0" borderId="0" xfId="5" applyFont="1" applyAlignment="1" applyProtection="1">
      <alignment vertical="center"/>
    </xf>
    <xf numFmtId="167" fontId="22" fillId="0" borderId="6" xfId="5" applyFont="1" applyBorder="1" applyAlignment="1" applyProtection="1">
      <alignment horizontal="center" vertical="center"/>
    </xf>
    <xf numFmtId="167" fontId="22" fillId="0" borderId="7" xfId="5" applyFont="1" applyBorder="1" applyAlignment="1" applyProtection="1">
      <alignment horizontal="center" vertical="center"/>
    </xf>
    <xf numFmtId="167" fontId="23" fillId="0" borderId="6" xfId="5" applyFont="1" applyBorder="1" applyAlignment="1" applyProtection="1">
      <alignment horizontal="left" vertical="center"/>
    </xf>
    <xf numFmtId="167" fontId="23" fillId="0" borderId="9" xfId="5" applyFont="1" applyBorder="1" applyAlignment="1" applyProtection="1">
      <alignment horizontal="left" vertical="center"/>
    </xf>
    <xf numFmtId="167" fontId="23" fillId="0" borderId="7" xfId="5" applyFont="1" applyBorder="1" applyAlignment="1" applyProtection="1">
      <alignment horizontal="left" vertical="center"/>
    </xf>
    <xf numFmtId="6" fontId="23" fillId="0" borderId="18" xfId="5" applyNumberFormat="1" applyFont="1" applyBorder="1" applyAlignment="1" applyProtection="1">
      <alignment horizontal="left" vertical="center"/>
    </xf>
    <xf numFmtId="0" fontId="23" fillId="0" borderId="18" xfId="5" applyNumberFormat="1" applyFont="1" applyBorder="1" applyAlignment="1" applyProtection="1">
      <alignment horizontal="left" vertical="center"/>
    </xf>
    <xf numFmtId="167" fontId="25" fillId="0" borderId="6" xfId="5" applyFont="1" applyBorder="1" applyAlignment="1" applyProtection="1">
      <alignment horizontal="left" vertical="center" wrapText="1"/>
    </xf>
    <xf numFmtId="167" fontId="25" fillId="0" borderId="9" xfId="5" applyFont="1" applyBorder="1" applyAlignment="1" applyProtection="1">
      <alignment horizontal="left" vertical="center" wrapText="1"/>
    </xf>
    <xf numFmtId="167" fontId="25" fillId="0" borderId="7" xfId="5" applyFont="1" applyBorder="1" applyAlignment="1" applyProtection="1">
      <alignment horizontal="left" vertical="center" wrapText="1"/>
    </xf>
    <xf numFmtId="167" fontId="22" fillId="0" borderId="18" xfId="5" applyFont="1" applyBorder="1" applyAlignment="1" applyProtection="1">
      <alignment horizontal="center" vertical="center"/>
    </xf>
    <xf numFmtId="167" fontId="20" fillId="0" borderId="0" xfId="5" applyFont="1" applyAlignment="1" applyProtection="1">
      <alignment horizontal="left" vertical="center"/>
    </xf>
    <xf numFmtId="167" fontId="21" fillId="0" borderId="0" xfId="5" applyFont="1" applyAlignment="1" applyProtection="1">
      <alignment horizontal="left" vertical="center"/>
    </xf>
    <xf numFmtId="167" fontId="23" fillId="5" borderId="45" xfId="5" applyFont="1" applyFill="1" applyBorder="1" applyAlignment="1" applyProtection="1">
      <alignment horizontal="left" vertical="top" wrapText="1"/>
      <protection locked="0"/>
    </xf>
    <xf numFmtId="167" fontId="23" fillId="5" borderId="23" xfId="5" applyFont="1" applyFill="1" applyBorder="1" applyAlignment="1" applyProtection="1">
      <alignment horizontal="left" vertical="top" wrapText="1"/>
      <protection locked="0"/>
    </xf>
    <xf numFmtId="167" fontId="23" fillId="5" borderId="36" xfId="5" applyFont="1" applyFill="1" applyBorder="1" applyAlignment="1" applyProtection="1">
      <alignment horizontal="left" vertical="top" wrapText="1"/>
      <protection locked="0"/>
    </xf>
    <xf numFmtId="167" fontId="23" fillId="5" borderId="11" xfId="5" applyFont="1" applyFill="1" applyBorder="1" applyAlignment="1" applyProtection="1">
      <alignment horizontal="left" vertical="top" wrapText="1"/>
      <protection locked="0"/>
    </xf>
    <xf numFmtId="167" fontId="23" fillId="5" borderId="51" xfId="5" applyFont="1" applyFill="1" applyBorder="1" applyAlignment="1" applyProtection="1">
      <alignment horizontal="left" vertical="top" wrapText="1"/>
      <protection locked="0"/>
    </xf>
    <xf numFmtId="14" fontId="23" fillId="0" borderId="6" xfId="5" applyNumberFormat="1" applyFont="1" applyBorder="1" applyAlignment="1" applyProtection="1">
      <alignment horizontal="left" vertical="center"/>
    </xf>
    <xf numFmtId="14" fontId="23" fillId="0" borderId="9" xfId="5" applyNumberFormat="1" applyFont="1" applyBorder="1" applyAlignment="1" applyProtection="1">
      <alignment horizontal="left" vertical="center"/>
    </xf>
    <xf numFmtId="14" fontId="23" fillId="0" borderId="7" xfId="5" applyNumberFormat="1" applyFont="1" applyBorder="1" applyAlignment="1" applyProtection="1">
      <alignment horizontal="left" vertical="center"/>
    </xf>
    <xf numFmtId="167" fontId="23" fillId="2" borderId="12" xfId="5" applyFont="1" applyFill="1" applyBorder="1" applyAlignment="1" applyProtection="1">
      <alignment horizontal="left" vertical="top" wrapText="1"/>
      <protection locked="0"/>
    </xf>
    <xf numFmtId="167" fontId="23" fillId="2" borderId="45" xfId="5" applyFont="1" applyFill="1" applyBorder="1" applyAlignment="1" applyProtection="1">
      <alignment horizontal="left" vertical="top" wrapText="1"/>
      <protection locked="0"/>
    </xf>
    <xf numFmtId="167" fontId="23" fillId="2" borderId="23" xfId="5" applyFont="1" applyFill="1" applyBorder="1" applyAlignment="1" applyProtection="1">
      <alignment horizontal="left" vertical="top" wrapText="1"/>
      <protection locked="0"/>
    </xf>
    <xf numFmtId="167" fontId="23" fillId="2" borderId="36" xfId="5" applyFont="1" applyFill="1" applyBorder="1" applyAlignment="1" applyProtection="1">
      <alignment horizontal="left" vertical="top" wrapText="1"/>
      <protection locked="0"/>
    </xf>
    <xf numFmtId="167" fontId="23" fillId="2" borderId="11" xfId="5" applyFont="1" applyFill="1" applyBorder="1" applyAlignment="1" applyProtection="1">
      <alignment horizontal="left" vertical="top" wrapText="1"/>
      <protection locked="0"/>
    </xf>
    <xf numFmtId="167" fontId="23" fillId="2" borderId="51" xfId="5" applyFont="1" applyFill="1" applyBorder="1" applyAlignment="1" applyProtection="1">
      <alignment horizontal="left" vertical="top" wrapText="1"/>
      <protection locked="0"/>
    </xf>
    <xf numFmtId="49" fontId="23" fillId="0" borderId="6" xfId="5" applyNumberFormat="1" applyFont="1" applyBorder="1" applyAlignment="1" applyProtection="1">
      <alignment horizontal="left" vertical="center"/>
    </xf>
    <xf numFmtId="49" fontId="23" fillId="0" borderId="9" xfId="5" applyNumberFormat="1" applyFont="1" applyBorder="1" applyAlignment="1" applyProtection="1">
      <alignment horizontal="left" vertical="center"/>
    </xf>
    <xf numFmtId="49" fontId="23" fillId="0" borderId="7" xfId="5" applyNumberFormat="1" applyFont="1" applyBorder="1" applyAlignment="1" applyProtection="1">
      <alignment horizontal="left" vertical="center"/>
    </xf>
    <xf numFmtId="6" fontId="23" fillId="0" borderId="6" xfId="5" applyNumberFormat="1" applyFont="1" applyBorder="1" applyAlignment="1" applyProtection="1">
      <alignment horizontal="left" vertical="center"/>
    </xf>
    <xf numFmtId="0" fontId="23" fillId="0" borderId="9" xfId="5" applyNumberFormat="1" applyFont="1" applyBorder="1" applyAlignment="1" applyProtection="1">
      <alignment horizontal="left" vertical="center"/>
    </xf>
    <xf numFmtId="0" fontId="23" fillId="0" borderId="7" xfId="5" applyNumberFormat="1" applyFont="1" applyBorder="1" applyAlignment="1" applyProtection="1">
      <alignment horizontal="left" vertical="center"/>
    </xf>
    <xf numFmtId="167" fontId="25" fillId="0" borderId="9" xfId="5" applyFont="1" applyBorder="1" applyAlignment="1" applyProtection="1">
      <alignment horizontal="center" vertical="center" wrapText="1"/>
    </xf>
    <xf numFmtId="167" fontId="25" fillId="0" borderId="7" xfId="5" applyFont="1" applyBorder="1" applyAlignment="1" applyProtection="1">
      <alignment horizontal="center" vertical="center" wrapText="1"/>
    </xf>
    <xf numFmtId="0" fontId="23" fillId="0" borderId="6" xfId="5" applyNumberFormat="1" applyFont="1" applyBorder="1" applyAlignment="1" applyProtection="1">
      <alignment horizontal="left" vertical="center"/>
    </xf>
  </cellXfs>
  <cellStyles count="13">
    <cellStyle name="Comma" xfId="1" builtinId="3"/>
    <cellStyle name="Comma 4" xfId="8"/>
    <cellStyle name="Comma0" xfId="9"/>
    <cellStyle name="Currency" xfId="2" builtinId="4"/>
    <cellStyle name="Currency0" xfId="10"/>
    <cellStyle name="Date" xfId="11"/>
    <cellStyle name="Fixed" xfId="12"/>
    <cellStyle name="Normal" xfId="0" builtinId="0"/>
    <cellStyle name="Normal 2" xfId="6"/>
    <cellStyle name="Normal_Sheet1" xfId="4"/>
    <cellStyle name="Normal_Sheet3" xfId="5"/>
    <cellStyle name="Percent" xfId="3" builtinId="5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Template%2015-07%20AB109%20Reent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1 Funded Program Budget"/>
      <sheetName val="Prof &amp; Special Svcs Detail -SU"/>
      <sheetName val="Prof &amp; Special Svcs Detail -C&amp;C"/>
      <sheetName val="Misc Costs Detail -SU"/>
      <sheetName val="Misc Costs Detail -C&amp;C"/>
      <sheetName val="Admin Costs Detail -SU"/>
      <sheetName val="Admin Costs Detail -C&amp;C"/>
    </sheetNames>
    <sheetDataSet>
      <sheetData sheetId="0"/>
      <sheetData sheetId="1"/>
      <sheetData sheetId="2"/>
      <sheetData sheetId="3"/>
      <sheetData sheetId="4"/>
      <sheetData sheetId="5"/>
      <sheetData sheetId="6">
        <row r="47">
          <cell r="E4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1008"/>
  <sheetViews>
    <sheetView tabSelected="1" zoomScale="80" zoomScaleNormal="80" workbookViewId="0">
      <selection activeCell="L124" sqref="L124"/>
    </sheetView>
  </sheetViews>
  <sheetFormatPr defaultColWidth="9.140625" defaultRowHeight="15"/>
  <cols>
    <col min="1" max="1" width="33.85546875" style="6" customWidth="1"/>
    <col min="2" max="2" width="13.85546875" style="6" customWidth="1"/>
    <col min="3" max="3" width="17.28515625" style="6" bestFit="1" customWidth="1"/>
    <col min="4" max="4" width="23" style="6" customWidth="1"/>
    <col min="5" max="5" width="13.28515625" style="6" customWidth="1"/>
    <col min="6" max="6" width="18" style="6" customWidth="1"/>
    <col min="7" max="7" width="12.7109375" style="6" customWidth="1"/>
    <col min="8" max="8" width="18" style="6" customWidth="1"/>
    <col min="9" max="9" width="12.7109375" style="6" hidden="1" customWidth="1"/>
    <col min="10" max="10" width="19.140625" style="6" hidden="1" customWidth="1"/>
    <col min="11" max="16384" width="9.140625" style="6"/>
  </cols>
  <sheetData>
    <row r="1" spans="1:11" ht="16.5" thickBot="1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</row>
    <row r="2" spans="1:11">
      <c r="A2" s="7" t="s">
        <v>58</v>
      </c>
      <c r="B2" s="239"/>
      <c r="C2" s="240"/>
      <c r="D2" s="240"/>
      <c r="E2" s="240"/>
      <c r="F2" s="240"/>
      <c r="G2" s="240"/>
      <c r="H2" s="240"/>
      <c r="I2" s="240"/>
      <c r="J2" s="240"/>
      <c r="K2" s="217"/>
    </row>
    <row r="3" spans="1:11">
      <c r="A3" s="8" t="s">
        <v>1</v>
      </c>
      <c r="B3" s="241">
        <f ca="1">NOW()</f>
        <v>42258.455339583335</v>
      </c>
      <c r="C3" s="242"/>
      <c r="D3" s="234"/>
      <c r="E3" s="235"/>
      <c r="F3" s="235"/>
      <c r="G3" s="235"/>
      <c r="H3" s="235"/>
      <c r="I3" s="235"/>
      <c r="J3" s="235"/>
      <c r="K3" s="217"/>
    </row>
    <row r="4" spans="1:11">
      <c r="A4" s="243" t="s">
        <v>65</v>
      </c>
      <c r="B4" s="244"/>
      <c r="C4" s="245" t="s">
        <v>100</v>
      </c>
      <c r="D4" s="246"/>
      <c r="E4" s="246"/>
      <c r="F4" s="246"/>
      <c r="G4" s="246"/>
      <c r="H4" s="246"/>
      <c r="I4" s="246"/>
      <c r="J4" s="246"/>
      <c r="K4" s="217"/>
    </row>
    <row r="5" spans="1:11" ht="26.25" thickBot="1">
      <c r="A5" s="9"/>
      <c r="B5" s="10"/>
      <c r="C5" s="11"/>
      <c r="D5" s="94" t="s">
        <v>2</v>
      </c>
      <c r="E5" s="232">
        <v>648248</v>
      </c>
      <c r="F5" s="233"/>
      <c r="G5" s="233"/>
      <c r="H5" s="233"/>
      <c r="I5" s="233"/>
      <c r="J5" s="233"/>
      <c r="K5" s="217"/>
    </row>
    <row r="6" spans="1:11" ht="48" customHeight="1" thickBot="1">
      <c r="A6" s="12" t="s">
        <v>3</v>
      </c>
      <c r="B6" s="13"/>
      <c r="C6" s="13"/>
      <c r="D6" s="13"/>
      <c r="E6" s="230" t="s">
        <v>76</v>
      </c>
      <c r="F6" s="231"/>
      <c r="G6" s="230" t="s">
        <v>99</v>
      </c>
      <c r="H6" s="231"/>
      <c r="I6" s="236" t="s">
        <v>75</v>
      </c>
      <c r="J6" s="237"/>
    </row>
    <row r="7" spans="1:11" ht="26.25" thickBot="1">
      <c r="A7" s="14" t="s">
        <v>4</v>
      </c>
      <c r="B7" s="14" t="s">
        <v>5</v>
      </c>
      <c r="C7" s="14" t="s">
        <v>6</v>
      </c>
      <c r="D7" s="14" t="s">
        <v>7</v>
      </c>
      <c r="E7" s="15" t="s">
        <v>8</v>
      </c>
      <c r="F7" s="16" t="s">
        <v>98</v>
      </c>
      <c r="G7" s="15" t="s">
        <v>8</v>
      </c>
      <c r="H7" s="16" t="s">
        <v>9</v>
      </c>
      <c r="I7" s="15" t="s">
        <v>8</v>
      </c>
      <c r="J7" s="16" t="s">
        <v>9</v>
      </c>
    </row>
    <row r="8" spans="1:11" ht="15.75" thickBot="1">
      <c r="A8" s="95"/>
      <c r="B8" s="96"/>
      <c r="C8" s="97"/>
      <c r="D8" s="98"/>
      <c r="E8" s="17" t="str">
        <f>IFERROR(F8/D8,"")</f>
        <v/>
      </c>
      <c r="F8" s="106"/>
      <c r="G8" s="17" t="str">
        <f>IFERROR(H8/D8,"")</f>
        <v/>
      </c>
      <c r="H8" s="106"/>
      <c r="I8" s="117" t="str">
        <f>IFERROR(G8+E8,"")</f>
        <v/>
      </c>
      <c r="J8" s="167">
        <f>F8+H8</f>
        <v>0</v>
      </c>
    </row>
    <row r="9" spans="1:11" ht="15.75" thickBot="1">
      <c r="A9" s="99"/>
      <c r="B9" s="96"/>
      <c r="C9" s="97"/>
      <c r="D9" s="100"/>
      <c r="E9" s="17" t="str">
        <f t="shared" ref="E9:E31" si="0">IFERROR(F9/D9,"")</f>
        <v/>
      </c>
      <c r="F9" s="107"/>
      <c r="G9" s="17" t="str">
        <f t="shared" ref="G9:G31" si="1">IFERROR(H9/D9,"")</f>
        <v/>
      </c>
      <c r="H9" s="107"/>
      <c r="I9" s="117" t="str">
        <f t="shared" ref="I9:I31" si="2">IFERROR(G9+E9,"")</f>
        <v/>
      </c>
      <c r="J9" s="167">
        <f t="shared" ref="J9:J33" si="3">F9+H9</f>
        <v>0</v>
      </c>
    </row>
    <row r="10" spans="1:11" ht="15.75" thickBot="1">
      <c r="A10" s="99"/>
      <c r="B10" s="96"/>
      <c r="C10" s="97"/>
      <c r="D10" s="100"/>
      <c r="E10" s="17" t="str">
        <f t="shared" si="0"/>
        <v/>
      </c>
      <c r="F10" s="107"/>
      <c r="G10" s="17" t="str">
        <f t="shared" si="1"/>
        <v/>
      </c>
      <c r="H10" s="107"/>
      <c r="I10" s="117" t="str">
        <f t="shared" si="2"/>
        <v/>
      </c>
      <c r="J10" s="167">
        <f t="shared" si="3"/>
        <v>0</v>
      </c>
    </row>
    <row r="11" spans="1:11" ht="15.75" thickBot="1">
      <c r="A11" s="99"/>
      <c r="B11" s="96"/>
      <c r="C11" s="97"/>
      <c r="D11" s="101"/>
      <c r="E11" s="17" t="str">
        <f t="shared" si="0"/>
        <v/>
      </c>
      <c r="F11" s="106"/>
      <c r="G11" s="17" t="str">
        <f t="shared" si="1"/>
        <v/>
      </c>
      <c r="H11" s="106"/>
      <c r="I11" s="117" t="str">
        <f t="shared" si="2"/>
        <v/>
      </c>
      <c r="J11" s="167">
        <f t="shared" si="3"/>
        <v>0</v>
      </c>
    </row>
    <row r="12" spans="1:11" ht="15.75" thickBot="1">
      <c r="A12" s="99"/>
      <c r="B12" s="96"/>
      <c r="C12" s="97"/>
      <c r="D12" s="101"/>
      <c r="E12" s="17" t="str">
        <f t="shared" si="0"/>
        <v/>
      </c>
      <c r="F12" s="106"/>
      <c r="G12" s="17" t="str">
        <f t="shared" si="1"/>
        <v/>
      </c>
      <c r="H12" s="106"/>
      <c r="I12" s="117" t="str">
        <f t="shared" si="2"/>
        <v/>
      </c>
      <c r="J12" s="167">
        <f t="shared" si="3"/>
        <v>0</v>
      </c>
    </row>
    <row r="13" spans="1:11" ht="15.75" thickBot="1">
      <c r="A13" s="102"/>
      <c r="B13" s="96"/>
      <c r="C13" s="97"/>
      <c r="D13" s="101"/>
      <c r="E13" s="17" t="str">
        <f t="shared" si="0"/>
        <v/>
      </c>
      <c r="F13" s="106"/>
      <c r="G13" s="17" t="str">
        <f t="shared" si="1"/>
        <v/>
      </c>
      <c r="H13" s="106"/>
      <c r="I13" s="117" t="str">
        <f t="shared" si="2"/>
        <v/>
      </c>
      <c r="J13" s="167">
        <f t="shared" si="3"/>
        <v>0</v>
      </c>
    </row>
    <row r="14" spans="1:11" ht="15.75" thickBot="1">
      <c r="A14" s="102"/>
      <c r="B14" s="96"/>
      <c r="C14" s="97"/>
      <c r="D14" s="101"/>
      <c r="E14" s="17" t="str">
        <f t="shared" si="0"/>
        <v/>
      </c>
      <c r="F14" s="106"/>
      <c r="G14" s="17" t="str">
        <f t="shared" si="1"/>
        <v/>
      </c>
      <c r="H14" s="106"/>
      <c r="I14" s="117" t="str">
        <f t="shared" si="2"/>
        <v/>
      </c>
      <c r="J14" s="167">
        <f t="shared" si="3"/>
        <v>0</v>
      </c>
    </row>
    <row r="15" spans="1:11" ht="15.75" thickBot="1">
      <c r="A15" s="102"/>
      <c r="B15" s="96"/>
      <c r="C15" s="97"/>
      <c r="D15" s="101"/>
      <c r="E15" s="17" t="str">
        <f t="shared" si="0"/>
        <v/>
      </c>
      <c r="F15" s="106"/>
      <c r="G15" s="17" t="str">
        <f t="shared" si="1"/>
        <v/>
      </c>
      <c r="H15" s="106"/>
      <c r="I15" s="117" t="str">
        <f t="shared" si="2"/>
        <v/>
      </c>
      <c r="J15" s="167">
        <f t="shared" si="3"/>
        <v>0</v>
      </c>
    </row>
    <row r="16" spans="1:11" ht="15.75" thickBot="1">
      <c r="A16" s="102"/>
      <c r="B16" s="96"/>
      <c r="C16" s="97"/>
      <c r="D16" s="101"/>
      <c r="E16" s="17" t="str">
        <f t="shared" si="0"/>
        <v/>
      </c>
      <c r="F16" s="106"/>
      <c r="G16" s="17" t="str">
        <f t="shared" si="1"/>
        <v/>
      </c>
      <c r="H16" s="106"/>
      <c r="I16" s="117" t="str">
        <f t="shared" si="2"/>
        <v/>
      </c>
      <c r="J16" s="167">
        <f t="shared" si="3"/>
        <v>0</v>
      </c>
    </row>
    <row r="17" spans="1:10" ht="15.75" thickBot="1">
      <c r="A17" s="102"/>
      <c r="B17" s="96"/>
      <c r="C17" s="97"/>
      <c r="D17" s="101"/>
      <c r="E17" s="17" t="str">
        <f t="shared" si="0"/>
        <v/>
      </c>
      <c r="F17" s="106"/>
      <c r="G17" s="17" t="str">
        <f t="shared" si="1"/>
        <v/>
      </c>
      <c r="H17" s="106"/>
      <c r="I17" s="117" t="str">
        <f t="shared" si="2"/>
        <v/>
      </c>
      <c r="J17" s="167">
        <f t="shared" si="3"/>
        <v>0</v>
      </c>
    </row>
    <row r="18" spans="1:10" ht="15.75" thickBot="1">
      <c r="A18" s="102"/>
      <c r="B18" s="96"/>
      <c r="C18" s="97"/>
      <c r="D18" s="101"/>
      <c r="E18" s="17" t="str">
        <f t="shared" si="0"/>
        <v/>
      </c>
      <c r="F18" s="106"/>
      <c r="G18" s="17" t="str">
        <f t="shared" si="1"/>
        <v/>
      </c>
      <c r="H18" s="106"/>
      <c r="I18" s="117" t="str">
        <f t="shared" si="2"/>
        <v/>
      </c>
      <c r="J18" s="167">
        <f t="shared" si="3"/>
        <v>0</v>
      </c>
    </row>
    <row r="19" spans="1:10" ht="15.75" thickBot="1">
      <c r="A19" s="102"/>
      <c r="B19" s="96"/>
      <c r="C19" s="97"/>
      <c r="D19" s="101"/>
      <c r="E19" s="17" t="str">
        <f t="shared" si="0"/>
        <v/>
      </c>
      <c r="F19" s="106"/>
      <c r="G19" s="17" t="str">
        <f t="shared" si="1"/>
        <v/>
      </c>
      <c r="H19" s="106"/>
      <c r="I19" s="117" t="str">
        <f t="shared" si="2"/>
        <v/>
      </c>
      <c r="J19" s="167">
        <f t="shared" si="3"/>
        <v>0</v>
      </c>
    </row>
    <row r="20" spans="1:10" ht="15.75" thickBot="1">
      <c r="A20" s="102"/>
      <c r="B20" s="96"/>
      <c r="C20" s="97"/>
      <c r="D20" s="101"/>
      <c r="E20" s="17" t="str">
        <f t="shared" si="0"/>
        <v/>
      </c>
      <c r="F20" s="106"/>
      <c r="G20" s="17" t="str">
        <f t="shared" si="1"/>
        <v/>
      </c>
      <c r="H20" s="106"/>
      <c r="I20" s="117" t="str">
        <f t="shared" si="2"/>
        <v/>
      </c>
      <c r="J20" s="167">
        <f t="shared" si="3"/>
        <v>0</v>
      </c>
    </row>
    <row r="21" spans="1:10" ht="15.75" thickBot="1">
      <c r="A21" s="102"/>
      <c r="B21" s="96"/>
      <c r="C21" s="97"/>
      <c r="D21" s="101"/>
      <c r="E21" s="17" t="str">
        <f t="shared" si="0"/>
        <v/>
      </c>
      <c r="F21" s="106"/>
      <c r="G21" s="17" t="str">
        <f t="shared" si="1"/>
        <v/>
      </c>
      <c r="H21" s="106"/>
      <c r="I21" s="117" t="str">
        <f t="shared" si="2"/>
        <v/>
      </c>
      <c r="J21" s="167">
        <f t="shared" si="3"/>
        <v>0</v>
      </c>
    </row>
    <row r="22" spans="1:10" ht="15.75" thickBot="1">
      <c r="A22" s="102"/>
      <c r="B22" s="96"/>
      <c r="C22" s="97"/>
      <c r="D22" s="101"/>
      <c r="E22" s="17" t="str">
        <f t="shared" si="0"/>
        <v/>
      </c>
      <c r="F22" s="106"/>
      <c r="G22" s="17" t="str">
        <f t="shared" si="1"/>
        <v/>
      </c>
      <c r="H22" s="106"/>
      <c r="I22" s="117" t="str">
        <f t="shared" si="2"/>
        <v/>
      </c>
      <c r="J22" s="167">
        <f t="shared" si="3"/>
        <v>0</v>
      </c>
    </row>
    <row r="23" spans="1:10" ht="15.75" thickBot="1">
      <c r="A23" s="172"/>
      <c r="B23" s="96"/>
      <c r="C23" s="97"/>
      <c r="D23" s="101"/>
      <c r="E23" s="17" t="str">
        <f t="shared" si="0"/>
        <v/>
      </c>
      <c r="F23" s="106"/>
      <c r="G23" s="17" t="str">
        <f t="shared" si="1"/>
        <v/>
      </c>
      <c r="H23" s="106"/>
      <c r="I23" s="117" t="str">
        <f t="shared" si="2"/>
        <v/>
      </c>
      <c r="J23" s="167">
        <f t="shared" si="3"/>
        <v>0</v>
      </c>
    </row>
    <row r="24" spans="1:10" ht="15.75" thickBot="1">
      <c r="A24" s="102"/>
      <c r="B24" s="96"/>
      <c r="C24" s="97"/>
      <c r="D24" s="101"/>
      <c r="E24" s="17" t="str">
        <f t="shared" si="0"/>
        <v/>
      </c>
      <c r="F24" s="106"/>
      <c r="G24" s="17" t="str">
        <f t="shared" si="1"/>
        <v/>
      </c>
      <c r="H24" s="106"/>
      <c r="I24" s="117" t="str">
        <f t="shared" si="2"/>
        <v/>
      </c>
      <c r="J24" s="167">
        <f t="shared" si="3"/>
        <v>0</v>
      </c>
    </row>
    <row r="25" spans="1:10" ht="15.75" thickBot="1">
      <c r="A25" s="102"/>
      <c r="B25" s="96"/>
      <c r="C25" s="97"/>
      <c r="D25" s="101"/>
      <c r="E25" s="17" t="str">
        <f t="shared" si="0"/>
        <v/>
      </c>
      <c r="F25" s="106"/>
      <c r="G25" s="17" t="str">
        <f t="shared" si="1"/>
        <v/>
      </c>
      <c r="H25" s="106"/>
      <c r="I25" s="117" t="str">
        <f t="shared" si="2"/>
        <v/>
      </c>
      <c r="J25" s="167">
        <f t="shared" si="3"/>
        <v>0</v>
      </c>
    </row>
    <row r="26" spans="1:10" ht="15.75" thickBot="1">
      <c r="A26" s="102"/>
      <c r="B26" s="96"/>
      <c r="C26" s="97"/>
      <c r="D26" s="101"/>
      <c r="E26" s="17" t="str">
        <f t="shared" si="0"/>
        <v/>
      </c>
      <c r="F26" s="106"/>
      <c r="G26" s="17" t="str">
        <f t="shared" si="1"/>
        <v/>
      </c>
      <c r="H26" s="106"/>
      <c r="I26" s="117" t="str">
        <f t="shared" si="2"/>
        <v/>
      </c>
      <c r="J26" s="167">
        <f t="shared" si="3"/>
        <v>0</v>
      </c>
    </row>
    <row r="27" spans="1:10" ht="15.75" thickBot="1">
      <c r="A27" s="102"/>
      <c r="B27" s="96"/>
      <c r="C27" s="97"/>
      <c r="D27" s="101"/>
      <c r="E27" s="17" t="str">
        <f t="shared" si="0"/>
        <v/>
      </c>
      <c r="F27" s="106"/>
      <c r="G27" s="17" t="str">
        <f t="shared" si="1"/>
        <v/>
      </c>
      <c r="H27" s="106"/>
      <c r="I27" s="117" t="str">
        <f t="shared" si="2"/>
        <v/>
      </c>
      <c r="J27" s="167">
        <f t="shared" si="3"/>
        <v>0</v>
      </c>
    </row>
    <row r="28" spans="1:10" ht="15.75" thickBot="1">
      <c r="A28" s="102"/>
      <c r="B28" s="96"/>
      <c r="C28" s="97"/>
      <c r="D28" s="101"/>
      <c r="E28" s="17" t="str">
        <f t="shared" si="0"/>
        <v/>
      </c>
      <c r="F28" s="106"/>
      <c r="G28" s="17" t="str">
        <f t="shared" si="1"/>
        <v/>
      </c>
      <c r="H28" s="106"/>
      <c r="I28" s="117" t="str">
        <f t="shared" si="2"/>
        <v/>
      </c>
      <c r="J28" s="167">
        <f t="shared" si="3"/>
        <v>0</v>
      </c>
    </row>
    <row r="29" spans="1:10" ht="15.75" thickBot="1">
      <c r="A29" s="99"/>
      <c r="B29" s="96"/>
      <c r="C29" s="97"/>
      <c r="D29" s="101"/>
      <c r="E29" s="17" t="str">
        <f t="shared" si="0"/>
        <v/>
      </c>
      <c r="F29" s="106"/>
      <c r="G29" s="17" t="str">
        <f t="shared" si="1"/>
        <v/>
      </c>
      <c r="H29" s="106"/>
      <c r="I29" s="117" t="str">
        <f t="shared" si="2"/>
        <v/>
      </c>
      <c r="J29" s="167">
        <f t="shared" si="3"/>
        <v>0</v>
      </c>
    </row>
    <row r="30" spans="1:10" ht="15.75" thickBot="1">
      <c r="A30" s="99"/>
      <c r="B30" s="96"/>
      <c r="C30" s="97"/>
      <c r="D30" s="101"/>
      <c r="E30" s="17" t="str">
        <f t="shared" si="0"/>
        <v/>
      </c>
      <c r="F30" s="106"/>
      <c r="G30" s="17" t="str">
        <f t="shared" si="1"/>
        <v/>
      </c>
      <c r="H30" s="106"/>
      <c r="I30" s="117" t="str">
        <f t="shared" si="2"/>
        <v/>
      </c>
      <c r="J30" s="167">
        <f t="shared" si="3"/>
        <v>0</v>
      </c>
    </row>
    <row r="31" spans="1:10" ht="15.75" thickBot="1">
      <c r="A31" s="99"/>
      <c r="B31" s="103"/>
      <c r="C31" s="104"/>
      <c r="D31" s="105"/>
      <c r="E31" s="17" t="str">
        <f t="shared" si="0"/>
        <v/>
      </c>
      <c r="F31" s="108"/>
      <c r="G31" s="17" t="str">
        <f t="shared" si="1"/>
        <v/>
      </c>
      <c r="H31" s="108"/>
      <c r="I31" s="117" t="str">
        <f t="shared" si="2"/>
        <v/>
      </c>
      <c r="J31" s="167">
        <f t="shared" si="3"/>
        <v>0</v>
      </c>
    </row>
    <row r="32" spans="1:10" ht="15.75" thickBot="1">
      <c r="A32" s="18"/>
      <c r="B32" s="93">
        <f>COUNTA(B8:B31)</f>
        <v>0</v>
      </c>
      <c r="C32" s="93">
        <f>COUNTA(C8:C31)</f>
        <v>0</v>
      </c>
      <c r="D32" s="19"/>
      <c r="E32" s="20">
        <f t="shared" ref="E32:J32" si="4">SUM(E8:E31)</f>
        <v>0</v>
      </c>
      <c r="F32" s="21">
        <f>SUM(F8:F31)</f>
        <v>0</v>
      </c>
      <c r="G32" s="20">
        <f>SUM(G8:G31)</f>
        <v>0</v>
      </c>
      <c r="H32" s="21">
        <f>SUM(H8:H31)</f>
        <v>0</v>
      </c>
      <c r="I32" s="20">
        <f t="shared" si="4"/>
        <v>0</v>
      </c>
      <c r="J32" s="21">
        <f t="shared" si="4"/>
        <v>0</v>
      </c>
    </row>
    <row r="33" spans="1:11" ht="26.25" thickBot="1">
      <c r="A33" s="22" t="s">
        <v>10</v>
      </c>
      <c r="B33" s="109"/>
      <c r="C33" s="23"/>
      <c r="D33" s="24"/>
      <c r="E33" s="24"/>
      <c r="F33" s="25">
        <f>B33*F32</f>
        <v>0</v>
      </c>
      <c r="G33" s="24"/>
      <c r="H33" s="25">
        <f>B33*H32</f>
        <v>0</v>
      </c>
      <c r="I33" s="24"/>
      <c r="J33" s="25">
        <f t="shared" si="3"/>
        <v>0</v>
      </c>
    </row>
    <row r="34" spans="1:11" ht="15.75" thickBot="1">
      <c r="A34" s="26" t="s">
        <v>11</v>
      </c>
      <c r="B34" s="27"/>
      <c r="C34" s="27"/>
      <c r="D34" s="27"/>
      <c r="E34" s="27"/>
      <c r="F34" s="28">
        <f>SUM(F32:F33)</f>
        <v>0</v>
      </c>
      <c r="G34" s="27"/>
      <c r="H34" s="28">
        <f>SUM(H32:H33)</f>
        <v>0</v>
      </c>
      <c r="I34" s="27"/>
      <c r="J34" s="28">
        <f>SUM(J32:J33)</f>
        <v>0</v>
      </c>
    </row>
    <row r="35" spans="1:11" ht="16.5" thickBot="1">
      <c r="A35" s="204"/>
      <c r="B35" s="205"/>
      <c r="C35" s="206"/>
      <c r="D35" s="27"/>
      <c r="E35" s="27"/>
      <c r="F35" s="27"/>
      <c r="G35" s="27"/>
      <c r="H35" s="27"/>
      <c r="I35" s="27"/>
      <c r="J35" s="218"/>
      <c r="K35" s="217"/>
    </row>
    <row r="36" spans="1:11" ht="16.5" thickBot="1">
      <c r="A36" s="204" t="s">
        <v>83</v>
      </c>
      <c r="B36" s="205"/>
      <c r="C36" s="206"/>
      <c r="D36" s="27"/>
      <c r="E36" s="27"/>
      <c r="F36" s="27"/>
      <c r="G36" s="27"/>
      <c r="H36" s="27"/>
      <c r="I36" s="27"/>
      <c r="J36" s="218"/>
      <c r="K36" s="217"/>
    </row>
    <row r="37" spans="1:11" ht="16.5" thickBot="1">
      <c r="A37" s="207" t="s">
        <v>84</v>
      </c>
      <c r="B37" s="224"/>
      <c r="C37" s="225"/>
      <c r="D37" s="225"/>
      <c r="E37" s="225"/>
      <c r="F37" s="208"/>
      <c r="G37" s="225"/>
      <c r="H37" s="208"/>
      <c r="I37" s="225"/>
      <c r="J37" s="167">
        <f t="shared" ref="J37:J47" si="5">F37+H37</f>
        <v>0</v>
      </c>
    </row>
    <row r="38" spans="1:11" ht="16.5" thickBot="1">
      <c r="A38" s="209" t="s">
        <v>85</v>
      </c>
      <c r="B38" s="224"/>
      <c r="C38" s="225"/>
      <c r="D38" s="225"/>
      <c r="E38" s="225"/>
      <c r="F38" s="210"/>
      <c r="G38" s="225"/>
      <c r="H38" s="210"/>
      <c r="I38" s="225"/>
      <c r="J38" s="168">
        <f t="shared" si="5"/>
        <v>0</v>
      </c>
    </row>
    <row r="39" spans="1:11" ht="16.5" hidden="1" thickBot="1">
      <c r="A39" s="209" t="s">
        <v>86</v>
      </c>
      <c r="B39" s="224"/>
      <c r="C39" s="225"/>
      <c r="D39" s="225"/>
      <c r="E39" s="225"/>
      <c r="F39" s="210"/>
      <c r="G39" s="225"/>
      <c r="H39" s="210"/>
      <c r="I39" s="225"/>
      <c r="J39" s="168">
        <f t="shared" si="5"/>
        <v>0</v>
      </c>
    </row>
    <row r="40" spans="1:11" ht="16.5" hidden="1" thickBot="1">
      <c r="A40" s="207" t="s">
        <v>87</v>
      </c>
      <c r="B40" s="224"/>
      <c r="C40" s="225"/>
      <c r="D40" s="225"/>
      <c r="E40" s="225"/>
      <c r="F40" s="210"/>
      <c r="G40" s="225"/>
      <c r="H40" s="210"/>
      <c r="I40" s="225"/>
      <c r="J40" s="168">
        <f t="shared" si="5"/>
        <v>0</v>
      </c>
    </row>
    <row r="41" spans="1:11" ht="16.5" hidden="1" thickBot="1">
      <c r="A41" s="207" t="s">
        <v>88</v>
      </c>
      <c r="B41" s="224"/>
      <c r="C41" s="225"/>
      <c r="D41" s="225"/>
      <c r="E41" s="225"/>
      <c r="F41" s="210"/>
      <c r="G41" s="225"/>
      <c r="H41" s="210"/>
      <c r="I41" s="225"/>
      <c r="J41" s="168">
        <f t="shared" si="5"/>
        <v>0</v>
      </c>
    </row>
    <row r="42" spans="1:11" ht="16.5" hidden="1" thickBot="1">
      <c r="A42" s="207" t="s">
        <v>89</v>
      </c>
      <c r="B42" s="224"/>
      <c r="C42" s="225"/>
      <c r="D42" s="225"/>
      <c r="E42" s="225"/>
      <c r="F42" s="210"/>
      <c r="G42" s="225"/>
      <c r="H42" s="210"/>
      <c r="I42" s="225"/>
      <c r="J42" s="168">
        <f t="shared" si="5"/>
        <v>0</v>
      </c>
    </row>
    <row r="43" spans="1:11" ht="16.5" hidden="1" thickBot="1">
      <c r="A43" s="207" t="s">
        <v>90</v>
      </c>
      <c r="B43" s="224"/>
      <c r="C43" s="225"/>
      <c r="D43" s="225"/>
      <c r="E43" s="225"/>
      <c r="F43" s="210"/>
      <c r="G43" s="225"/>
      <c r="H43" s="210"/>
      <c r="I43" s="225"/>
      <c r="J43" s="168">
        <f t="shared" si="5"/>
        <v>0</v>
      </c>
    </row>
    <row r="44" spans="1:11" ht="16.5" hidden="1" thickBot="1">
      <c r="A44" s="207" t="s">
        <v>91</v>
      </c>
      <c r="B44" s="224"/>
      <c r="C44" s="225"/>
      <c r="D44" s="225"/>
      <c r="E44" s="225"/>
      <c r="F44" s="210"/>
      <c r="G44" s="225"/>
      <c r="H44" s="210"/>
      <c r="I44" s="225"/>
      <c r="J44" s="168">
        <f t="shared" si="5"/>
        <v>0</v>
      </c>
    </row>
    <row r="45" spans="1:11" ht="16.5" hidden="1" thickBot="1">
      <c r="A45" s="207" t="s">
        <v>92</v>
      </c>
      <c r="B45" s="224"/>
      <c r="C45" s="225"/>
      <c r="D45" s="225"/>
      <c r="E45" s="225"/>
      <c r="F45" s="210"/>
      <c r="G45" s="225"/>
      <c r="H45" s="210"/>
      <c r="I45" s="225"/>
      <c r="J45" s="168">
        <f t="shared" si="5"/>
        <v>0</v>
      </c>
    </row>
    <row r="46" spans="1:11" ht="16.5" hidden="1" thickBot="1">
      <c r="A46" s="207" t="s">
        <v>93</v>
      </c>
      <c r="B46" s="224"/>
      <c r="C46" s="225"/>
      <c r="D46" s="225"/>
      <c r="E46" s="225"/>
      <c r="F46" s="210"/>
      <c r="G46" s="225"/>
      <c r="H46" s="210"/>
      <c r="I46" s="225"/>
      <c r="J46" s="168">
        <f t="shared" si="5"/>
        <v>0</v>
      </c>
    </row>
    <row r="47" spans="1:11" ht="16.5" thickBot="1">
      <c r="A47" s="207" t="s">
        <v>94</v>
      </c>
      <c r="B47" s="224"/>
      <c r="C47" s="225"/>
      <c r="D47" s="225"/>
      <c r="E47" s="225"/>
      <c r="F47" s="210"/>
      <c r="G47" s="225"/>
      <c r="H47" s="210"/>
      <c r="I47" s="225"/>
      <c r="J47" s="168">
        <f t="shared" si="5"/>
        <v>0</v>
      </c>
    </row>
    <row r="48" spans="1:11" ht="16.5" thickBot="1">
      <c r="A48" s="211" t="s">
        <v>95</v>
      </c>
      <c r="B48" s="224"/>
      <c r="C48" s="225"/>
      <c r="D48" s="225"/>
      <c r="E48" s="225"/>
      <c r="F48" s="212"/>
      <c r="G48" s="225"/>
      <c r="H48" s="212"/>
      <c r="I48" s="225"/>
      <c r="J48" s="213">
        <f>F48+H48</f>
        <v>0</v>
      </c>
    </row>
    <row r="49" spans="1:11" ht="16.5" thickBot="1">
      <c r="A49" s="214" t="s">
        <v>96</v>
      </c>
      <c r="B49" s="226"/>
      <c r="C49" s="226"/>
      <c r="D49" s="27"/>
      <c r="E49" s="27"/>
      <c r="F49" s="215">
        <f>SUM(F37:F48)</f>
        <v>0</v>
      </c>
      <c r="G49" s="27"/>
      <c r="H49" s="215">
        <f>SUM(H37:H48)</f>
        <v>0</v>
      </c>
      <c r="I49" s="27"/>
      <c r="J49" s="219">
        <f>SUM(J37:J48)</f>
        <v>0</v>
      </c>
      <c r="K49" s="217"/>
    </row>
    <row r="50" spans="1:11" ht="15.75" thickBot="1">
      <c r="A50" s="203"/>
      <c r="B50" s="27"/>
      <c r="C50" s="27"/>
      <c r="D50" s="27"/>
      <c r="E50" s="27"/>
      <c r="F50" s="27"/>
      <c r="G50" s="27"/>
      <c r="H50" s="27"/>
      <c r="I50" s="27"/>
      <c r="J50" s="218"/>
      <c r="K50" s="217"/>
    </row>
    <row r="51" spans="1:11" ht="16.5" thickBot="1">
      <c r="A51" s="29" t="s">
        <v>12</v>
      </c>
      <c r="B51" s="30"/>
      <c r="C51" s="30"/>
      <c r="D51" s="30"/>
      <c r="E51" s="30"/>
      <c r="F51" s="75"/>
      <c r="G51" s="30"/>
      <c r="H51" s="75"/>
      <c r="I51" s="30"/>
      <c r="J51" s="220"/>
      <c r="K51" s="217"/>
    </row>
    <row r="52" spans="1:11" ht="15.75" thickBot="1">
      <c r="A52" s="31"/>
      <c r="B52" s="32"/>
      <c r="C52" s="32"/>
      <c r="D52" s="1" t="s">
        <v>13</v>
      </c>
      <c r="E52" s="33"/>
      <c r="F52" s="168"/>
      <c r="G52" s="142"/>
      <c r="H52" s="168"/>
      <c r="I52" s="142"/>
      <c r="J52" s="168">
        <f t="shared" ref="J52:J79" si="6">F52+H52</f>
        <v>0</v>
      </c>
    </row>
    <row r="53" spans="1:11" ht="15.75" thickBot="1">
      <c r="A53" s="34"/>
      <c r="B53" s="35"/>
      <c r="C53" s="35"/>
      <c r="D53" s="76" t="s">
        <v>14</v>
      </c>
      <c r="E53" s="77"/>
      <c r="F53" s="110"/>
      <c r="G53" s="143"/>
      <c r="H53" s="110"/>
      <c r="I53" s="143"/>
      <c r="J53" s="168">
        <f t="shared" si="6"/>
        <v>0</v>
      </c>
    </row>
    <row r="54" spans="1:11" ht="15.75" thickBot="1">
      <c r="A54" s="34"/>
      <c r="B54" s="35"/>
      <c r="C54" s="35"/>
      <c r="D54" s="76" t="s">
        <v>15</v>
      </c>
      <c r="E54" s="77"/>
      <c r="F54" s="38"/>
      <c r="G54" s="143"/>
      <c r="H54" s="38"/>
      <c r="I54" s="143"/>
      <c r="J54" s="168">
        <f t="shared" si="6"/>
        <v>0</v>
      </c>
    </row>
    <row r="55" spans="1:11" ht="15.75" thickBot="1">
      <c r="A55" s="34"/>
      <c r="B55" s="35"/>
      <c r="C55" s="35"/>
      <c r="D55" s="76" t="s">
        <v>67</v>
      </c>
      <c r="E55" s="77"/>
      <c r="F55" s="110"/>
      <c r="G55" s="143"/>
      <c r="H55" s="110"/>
      <c r="I55" s="143"/>
      <c r="J55" s="168">
        <f t="shared" si="6"/>
        <v>0</v>
      </c>
    </row>
    <row r="56" spans="1:11" ht="15.75" thickBot="1">
      <c r="A56" s="34"/>
      <c r="B56" s="35"/>
      <c r="C56" s="35"/>
      <c r="D56" s="76" t="s">
        <v>68</v>
      </c>
      <c r="E56" s="77"/>
      <c r="F56" s="110"/>
      <c r="G56" s="143"/>
      <c r="H56" s="110"/>
      <c r="I56" s="143"/>
      <c r="J56" s="168">
        <f t="shared" si="6"/>
        <v>0</v>
      </c>
    </row>
    <row r="57" spans="1:11" ht="15.75" thickBot="1">
      <c r="A57" s="34"/>
      <c r="B57" s="35"/>
      <c r="C57" s="35"/>
      <c r="D57" s="76" t="s">
        <v>69</v>
      </c>
      <c r="E57" s="77"/>
      <c r="F57" s="110"/>
      <c r="G57" s="143"/>
      <c r="H57" s="110"/>
      <c r="I57" s="143"/>
      <c r="J57" s="168">
        <f t="shared" si="6"/>
        <v>0</v>
      </c>
    </row>
    <row r="58" spans="1:11" ht="15.75" thickBot="1">
      <c r="A58" s="34"/>
      <c r="B58" s="35"/>
      <c r="C58" s="35"/>
      <c r="D58" s="76" t="s">
        <v>70</v>
      </c>
      <c r="E58" s="77"/>
      <c r="F58" s="110"/>
      <c r="G58" s="143"/>
      <c r="H58" s="110"/>
      <c r="I58" s="143"/>
      <c r="J58" s="168">
        <f t="shared" si="6"/>
        <v>0</v>
      </c>
    </row>
    <row r="59" spans="1:11" ht="15.75" thickBot="1">
      <c r="A59" s="34"/>
      <c r="B59" s="35"/>
      <c r="C59" s="35"/>
      <c r="D59" s="76" t="s">
        <v>71</v>
      </c>
      <c r="E59" s="77"/>
      <c r="F59" s="110"/>
      <c r="G59" s="143"/>
      <c r="H59" s="110"/>
      <c r="I59" s="143"/>
      <c r="J59" s="168">
        <f t="shared" si="6"/>
        <v>0</v>
      </c>
    </row>
    <row r="60" spans="1:11" ht="15.75" thickBot="1">
      <c r="A60" s="34"/>
      <c r="B60" s="35"/>
      <c r="C60" s="35"/>
      <c r="D60" s="76" t="s">
        <v>16</v>
      </c>
      <c r="E60" s="77"/>
      <c r="F60" s="110"/>
      <c r="G60" s="143"/>
      <c r="H60" s="110"/>
      <c r="I60" s="143"/>
      <c r="J60" s="168">
        <f t="shared" si="6"/>
        <v>0</v>
      </c>
    </row>
    <row r="61" spans="1:11" ht="15.75" thickBot="1">
      <c r="A61" s="34"/>
      <c r="B61" s="35"/>
      <c r="C61" s="35"/>
      <c r="D61" s="76" t="s">
        <v>17</v>
      </c>
      <c r="E61" s="77"/>
      <c r="F61" s="110"/>
      <c r="G61" s="143"/>
      <c r="H61" s="110"/>
      <c r="I61" s="143"/>
      <c r="J61" s="168">
        <f t="shared" si="6"/>
        <v>0</v>
      </c>
    </row>
    <row r="62" spans="1:11" ht="15.75" thickBot="1">
      <c r="A62" s="36"/>
      <c r="B62" s="37"/>
      <c r="C62" s="37"/>
      <c r="D62" s="78" t="s">
        <v>18</v>
      </c>
      <c r="E62" s="79"/>
      <c r="F62" s="110"/>
      <c r="G62" s="144"/>
      <c r="H62" s="110"/>
      <c r="I62" s="144"/>
      <c r="J62" s="168">
        <f t="shared" si="6"/>
        <v>0</v>
      </c>
    </row>
    <row r="63" spans="1:11" ht="15.75" thickBot="1">
      <c r="A63" s="36"/>
      <c r="B63" s="37"/>
      <c r="C63" s="37"/>
      <c r="D63" s="78" t="s">
        <v>19</v>
      </c>
      <c r="E63" s="79"/>
      <c r="F63" s="110"/>
      <c r="G63" s="144"/>
      <c r="H63" s="110"/>
      <c r="I63" s="144"/>
      <c r="J63" s="168">
        <f t="shared" si="6"/>
        <v>0</v>
      </c>
    </row>
    <row r="64" spans="1:11" ht="15.75" thickBot="1">
      <c r="A64" s="36"/>
      <c r="B64" s="37"/>
      <c r="C64" s="37"/>
      <c r="D64" s="78" t="s">
        <v>20</v>
      </c>
      <c r="E64" s="79"/>
      <c r="F64" s="110"/>
      <c r="G64" s="144"/>
      <c r="H64" s="110"/>
      <c r="I64" s="144"/>
      <c r="J64" s="168">
        <f t="shared" si="6"/>
        <v>0</v>
      </c>
    </row>
    <row r="65" spans="1:10" ht="15.75" thickBot="1">
      <c r="A65" s="36"/>
      <c r="B65" s="37"/>
      <c r="C65" s="37"/>
      <c r="D65" s="78" t="s">
        <v>21</v>
      </c>
      <c r="E65" s="79"/>
      <c r="F65" s="110"/>
      <c r="G65" s="144"/>
      <c r="H65" s="110"/>
      <c r="I65" s="144"/>
      <c r="J65" s="168">
        <f t="shared" si="6"/>
        <v>0</v>
      </c>
    </row>
    <row r="66" spans="1:10" ht="15.75" thickBot="1">
      <c r="A66" s="247" t="s">
        <v>22</v>
      </c>
      <c r="B66" s="248"/>
      <c r="C66" s="249"/>
      <c r="D66" s="2" t="s">
        <v>23</v>
      </c>
      <c r="E66" s="2"/>
      <c r="F66" s="38">
        <f>'Prof &amp; Special Svcs Detail  -SU'!$E$9</f>
        <v>0</v>
      </c>
      <c r="G66" s="145"/>
      <c r="H66" s="38">
        <f>'Prof &amp; Special Svcs Detail -C&amp;C'!$E$9</f>
        <v>0</v>
      </c>
      <c r="I66" s="145"/>
      <c r="J66" s="168">
        <f t="shared" si="6"/>
        <v>0</v>
      </c>
    </row>
    <row r="67" spans="1:10" ht="15.75" thickBot="1">
      <c r="A67" s="39"/>
      <c r="B67" s="40"/>
      <c r="C67" s="40"/>
      <c r="D67" s="78" t="s">
        <v>24</v>
      </c>
      <c r="E67" s="79"/>
      <c r="F67" s="110"/>
      <c r="G67" s="144"/>
      <c r="H67" s="110"/>
      <c r="I67" s="144"/>
      <c r="J67" s="168">
        <f t="shared" si="6"/>
        <v>0</v>
      </c>
    </row>
    <row r="68" spans="1:10" ht="15.75" thickBot="1">
      <c r="A68" s="36"/>
      <c r="B68" s="37"/>
      <c r="C68" s="37"/>
      <c r="D68" s="78" t="s">
        <v>25</v>
      </c>
      <c r="E68" s="79"/>
      <c r="F68" s="110"/>
      <c r="G68" s="144"/>
      <c r="H68" s="110"/>
      <c r="I68" s="144"/>
      <c r="J68" s="168">
        <f t="shared" si="6"/>
        <v>0</v>
      </c>
    </row>
    <row r="69" spans="1:10" ht="15.75" thickBot="1">
      <c r="A69" s="36"/>
      <c r="B69" s="37"/>
      <c r="C69" s="37"/>
      <c r="D69" s="78" t="s">
        <v>72</v>
      </c>
      <c r="E69" s="79"/>
      <c r="F69" s="110"/>
      <c r="G69" s="144"/>
      <c r="H69" s="110"/>
      <c r="I69" s="144"/>
      <c r="J69" s="168">
        <f t="shared" si="6"/>
        <v>0</v>
      </c>
    </row>
    <row r="70" spans="1:10" ht="15.75" thickBot="1">
      <c r="A70" s="36"/>
      <c r="B70" s="37"/>
      <c r="C70" s="37"/>
      <c r="D70" s="78" t="s">
        <v>73</v>
      </c>
      <c r="E70" s="79"/>
      <c r="F70" s="110"/>
      <c r="G70" s="144"/>
      <c r="H70" s="110"/>
      <c r="I70" s="144"/>
      <c r="J70" s="168">
        <f t="shared" si="6"/>
        <v>0</v>
      </c>
    </row>
    <row r="71" spans="1:10" ht="15.75" thickBot="1">
      <c r="A71" s="36"/>
      <c r="B71" s="37"/>
      <c r="C71" s="37"/>
      <c r="D71" s="78" t="s">
        <v>69</v>
      </c>
      <c r="E71" s="79"/>
      <c r="F71" s="110"/>
      <c r="G71" s="144"/>
      <c r="H71" s="110"/>
      <c r="I71" s="144"/>
      <c r="J71" s="168">
        <f t="shared" si="6"/>
        <v>0</v>
      </c>
    </row>
    <row r="72" spans="1:10" ht="15.75" thickBot="1">
      <c r="A72" s="36"/>
      <c r="B72" s="37"/>
      <c r="C72" s="37"/>
      <c r="D72" s="78" t="s">
        <v>70</v>
      </c>
      <c r="E72" s="79"/>
      <c r="F72" s="110"/>
      <c r="G72" s="144"/>
      <c r="H72" s="110"/>
      <c r="I72" s="144"/>
      <c r="J72" s="168">
        <f t="shared" si="6"/>
        <v>0</v>
      </c>
    </row>
    <row r="73" spans="1:10" ht="15.75" thickBot="1">
      <c r="A73" s="36"/>
      <c r="B73" s="37"/>
      <c r="C73" s="37"/>
      <c r="D73" s="78" t="s">
        <v>71</v>
      </c>
      <c r="E73" s="79"/>
      <c r="F73" s="110"/>
      <c r="G73" s="144"/>
      <c r="H73" s="110"/>
      <c r="I73" s="144"/>
      <c r="J73" s="168">
        <f t="shared" si="6"/>
        <v>0</v>
      </c>
    </row>
    <row r="74" spans="1:10" ht="15.75" thickBot="1">
      <c r="A74" s="36"/>
      <c r="B74" s="37"/>
      <c r="C74" s="37"/>
      <c r="D74" s="78" t="s">
        <v>74</v>
      </c>
      <c r="E74" s="79"/>
      <c r="F74" s="110"/>
      <c r="G74" s="144"/>
      <c r="H74" s="110"/>
      <c r="I74" s="144"/>
      <c r="J74" s="168">
        <f t="shared" si="6"/>
        <v>0</v>
      </c>
    </row>
    <row r="75" spans="1:10" ht="15.75" thickBot="1">
      <c r="A75" s="36"/>
      <c r="B75" s="37"/>
      <c r="C75" s="37"/>
      <c r="D75" s="78" t="s">
        <v>69</v>
      </c>
      <c r="E75" s="79"/>
      <c r="F75" s="110"/>
      <c r="G75" s="144"/>
      <c r="H75" s="110"/>
      <c r="I75" s="144"/>
      <c r="J75" s="168">
        <f t="shared" si="6"/>
        <v>0</v>
      </c>
    </row>
    <row r="76" spans="1:10" ht="15.75" thickBot="1">
      <c r="A76" s="36"/>
      <c r="B76" s="37"/>
      <c r="C76" s="37"/>
      <c r="D76" s="78" t="s">
        <v>70</v>
      </c>
      <c r="E76" s="79"/>
      <c r="F76" s="110"/>
      <c r="G76" s="144"/>
      <c r="H76" s="110"/>
      <c r="I76" s="144"/>
      <c r="J76" s="168">
        <f t="shared" si="6"/>
        <v>0</v>
      </c>
    </row>
    <row r="77" spans="1:10" ht="15.75" thickBot="1">
      <c r="A77" s="36"/>
      <c r="B77" s="37"/>
      <c r="C77" s="37"/>
      <c r="D77" s="78" t="s">
        <v>71</v>
      </c>
      <c r="E77" s="79"/>
      <c r="F77" s="110"/>
      <c r="G77" s="144"/>
      <c r="H77" s="110"/>
      <c r="I77" s="144"/>
      <c r="J77" s="168">
        <f t="shared" si="6"/>
        <v>0</v>
      </c>
    </row>
    <row r="78" spans="1:10" ht="15.75" thickBot="1">
      <c r="A78" s="247" t="s">
        <v>22</v>
      </c>
      <c r="B78" s="248"/>
      <c r="C78" s="249"/>
      <c r="D78" s="80" t="s">
        <v>26</v>
      </c>
      <c r="E78" s="81"/>
      <c r="F78" s="38">
        <f>'Misc Costs Detail -SU'!$B$7</f>
        <v>0</v>
      </c>
      <c r="G78" s="145"/>
      <c r="H78" s="38">
        <f>'Misc Costs Detail -C&amp;C'!$B$7</f>
        <v>0</v>
      </c>
      <c r="I78" s="145"/>
      <c r="J78" s="168">
        <f t="shared" si="6"/>
        <v>0</v>
      </c>
    </row>
    <row r="79" spans="1:10" ht="15.75" thickBot="1">
      <c r="A79" s="41"/>
      <c r="B79" s="42"/>
      <c r="C79" s="42"/>
      <c r="D79" s="171"/>
      <c r="E79" s="112"/>
      <c r="F79" s="111"/>
      <c r="G79" s="169"/>
      <c r="H79" s="111"/>
      <c r="I79" s="169"/>
      <c r="J79" s="168">
        <f t="shared" si="6"/>
        <v>0</v>
      </c>
    </row>
    <row r="80" spans="1:10" ht="15.75" thickBot="1">
      <c r="A80" s="3" t="s">
        <v>27</v>
      </c>
      <c r="B80" s="43"/>
      <c r="C80" s="43"/>
      <c r="D80" s="43"/>
      <c r="E80" s="43"/>
      <c r="F80" s="44">
        <f>SUM(F52:F79)</f>
        <v>0</v>
      </c>
      <c r="G80" s="43"/>
      <c r="H80" s="44">
        <f>SUM(H52:H79)</f>
        <v>0</v>
      </c>
      <c r="I80" s="43"/>
      <c r="J80" s="44">
        <f>SUM(J52:J79)</f>
        <v>0</v>
      </c>
    </row>
    <row r="81" spans="1:11" ht="15.75" thickBot="1">
      <c r="A81" s="4" t="s">
        <v>59</v>
      </c>
      <c r="B81" s="45"/>
      <c r="C81" s="45"/>
      <c r="D81" s="45"/>
      <c r="E81" s="45"/>
      <c r="F81" s="91">
        <f>'Admin Costs Detail -SU'!$B$7</f>
        <v>0</v>
      </c>
      <c r="G81" s="45"/>
      <c r="H81" s="91">
        <f>'[1]Admin Costs Detail -C&amp;C'!$E$47</f>
        <v>0</v>
      </c>
      <c r="I81" s="45"/>
      <c r="J81" s="91">
        <f t="shared" ref="J81" si="7">F81+H81</f>
        <v>0</v>
      </c>
    </row>
    <row r="82" spans="1:11" ht="15.75" thickBot="1">
      <c r="A82" s="5" t="s">
        <v>28</v>
      </c>
      <c r="B82" s="46"/>
      <c r="C82" s="46"/>
      <c r="D82" s="46"/>
      <c r="E82" s="46"/>
      <c r="F82" s="47">
        <f>F81+F80+F34+F49</f>
        <v>0</v>
      </c>
      <c r="G82" s="46"/>
      <c r="H82" s="47">
        <f>H81+H80+H34+H49</f>
        <v>0</v>
      </c>
      <c r="I82" s="46"/>
      <c r="J82" s="47">
        <f>J81+J80+J34</f>
        <v>0</v>
      </c>
    </row>
    <row r="83" spans="1:11" ht="15.75" thickBot="1">
      <c r="A83" s="48"/>
      <c r="B83" s="49"/>
      <c r="C83" s="49"/>
      <c r="D83" s="49"/>
      <c r="E83" s="49"/>
      <c r="F83" s="50"/>
      <c r="G83" s="49"/>
      <c r="H83" s="50"/>
      <c r="I83" s="49"/>
      <c r="J83" s="50"/>
    </row>
    <row r="84" spans="1:11" ht="16.5" thickBot="1">
      <c r="A84" s="51" t="s">
        <v>29</v>
      </c>
      <c r="B84" s="52"/>
      <c r="C84" s="52"/>
      <c r="D84" s="52"/>
      <c r="E84" s="140"/>
      <c r="F84" s="140"/>
      <c r="G84" s="52"/>
      <c r="H84" s="140"/>
      <c r="I84" s="52"/>
      <c r="J84" s="53"/>
    </row>
    <row r="85" spans="1:11" ht="15.75" thickBot="1">
      <c r="A85" s="113"/>
      <c r="B85" s="118"/>
      <c r="C85" s="119"/>
      <c r="D85" s="119"/>
      <c r="E85" s="119"/>
      <c r="F85" s="138"/>
      <c r="G85" s="119"/>
      <c r="H85" s="138"/>
      <c r="I85" s="120"/>
      <c r="J85" s="168">
        <f t="shared" ref="J85:J89" si="8">F85+H85</f>
        <v>0</v>
      </c>
    </row>
    <row r="86" spans="1:11" ht="15.75" thickBot="1">
      <c r="A86" s="113"/>
      <c r="B86" s="121"/>
      <c r="C86" s="122"/>
      <c r="D86" s="122"/>
      <c r="E86" s="122"/>
      <c r="F86" s="138"/>
      <c r="G86" s="122"/>
      <c r="H86" s="138"/>
      <c r="I86" s="123"/>
      <c r="J86" s="168">
        <f t="shared" si="8"/>
        <v>0</v>
      </c>
    </row>
    <row r="87" spans="1:11" ht="15.75" thickBot="1">
      <c r="A87" s="113"/>
      <c r="B87" s="124"/>
      <c r="C87" s="125"/>
      <c r="D87" s="122"/>
      <c r="E87" s="122"/>
      <c r="F87" s="138"/>
      <c r="G87" s="122"/>
      <c r="H87" s="138"/>
      <c r="I87" s="123"/>
      <c r="J87" s="168">
        <f t="shared" si="8"/>
        <v>0</v>
      </c>
    </row>
    <row r="88" spans="1:11" ht="15.75" thickBot="1">
      <c r="A88" s="113"/>
      <c r="B88" s="124"/>
      <c r="C88" s="125"/>
      <c r="D88" s="122"/>
      <c r="E88" s="122"/>
      <c r="F88" s="138"/>
      <c r="G88" s="122"/>
      <c r="H88" s="138"/>
      <c r="I88" s="123"/>
      <c r="J88" s="168">
        <f t="shared" si="8"/>
        <v>0</v>
      </c>
    </row>
    <row r="89" spans="1:11" ht="15.75" thickBot="1">
      <c r="A89" s="113"/>
      <c r="B89" s="126"/>
      <c r="C89" s="127"/>
      <c r="D89" s="128"/>
      <c r="E89" s="128"/>
      <c r="F89" s="139"/>
      <c r="G89" s="128"/>
      <c r="H89" s="139"/>
      <c r="I89" s="129"/>
      <c r="J89" s="168">
        <f t="shared" si="8"/>
        <v>0</v>
      </c>
    </row>
    <row r="90" spans="1:11" ht="15.75" thickBot="1">
      <c r="A90" s="141" t="s">
        <v>31</v>
      </c>
      <c r="B90" s="54"/>
      <c r="C90" s="54"/>
      <c r="D90" s="55"/>
      <c r="E90" s="55"/>
      <c r="F90" s="92">
        <f>SUM(F85:F89)</f>
        <v>0</v>
      </c>
      <c r="G90" s="146"/>
      <c r="H90" s="92">
        <f>SUM(H85:H89)</f>
        <v>0</v>
      </c>
      <c r="I90" s="55"/>
      <c r="J90" s="92">
        <f>SUM(J85:J89)</f>
        <v>0</v>
      </c>
    </row>
    <row r="91" spans="1:11" ht="15.75" thickBot="1">
      <c r="A91" s="250" t="s">
        <v>32</v>
      </c>
      <c r="B91" s="251"/>
      <c r="C91" s="251"/>
      <c r="D91" s="251"/>
      <c r="E91" s="252"/>
      <c r="F91" s="86">
        <f>F82-F90</f>
        <v>0</v>
      </c>
      <c r="G91" s="56"/>
      <c r="H91" s="86">
        <f>H82-H90</f>
        <v>0</v>
      </c>
      <c r="I91" s="56"/>
      <c r="J91" s="86">
        <f>J82-J90</f>
        <v>0</v>
      </c>
    </row>
    <row r="92" spans="1:11" ht="15.75" thickBot="1">
      <c r="A92" s="253" t="s">
        <v>64</v>
      </c>
      <c r="B92" s="254"/>
      <c r="C92" s="255"/>
      <c r="D92" s="84"/>
      <c r="E92" s="85"/>
      <c r="F92" s="130"/>
      <c r="G92" s="131"/>
      <c r="H92" s="130"/>
      <c r="I92" s="131"/>
      <c r="J92" s="130"/>
      <c r="K92" s="217"/>
    </row>
    <row r="93" spans="1:11">
      <c r="A93" s="177"/>
      <c r="B93" s="178"/>
      <c r="C93" s="179"/>
      <c r="D93" s="228" t="s">
        <v>60</v>
      </c>
      <c r="E93" s="229"/>
      <c r="F93" s="173"/>
      <c r="G93" s="197"/>
      <c r="H93" s="173"/>
      <c r="I93" s="174"/>
      <c r="J93" s="222" t="s">
        <v>63</v>
      </c>
      <c r="K93" s="217"/>
    </row>
    <row r="94" spans="1:11">
      <c r="A94" s="82"/>
      <c r="B94" s="83"/>
      <c r="C94" s="89"/>
      <c r="D94" s="148" t="s">
        <v>33</v>
      </c>
      <c r="E94" s="134"/>
      <c r="F94" s="196"/>
      <c r="G94" s="221" t="s">
        <v>66</v>
      </c>
      <c r="H94" s="196"/>
      <c r="I94" s="114"/>
      <c r="J94" s="216">
        <f>F94+H94</f>
        <v>0</v>
      </c>
    </row>
    <row r="95" spans="1:11">
      <c r="A95" s="82"/>
      <c r="B95" s="83"/>
      <c r="C95" s="89"/>
      <c r="D95" s="148" t="s">
        <v>34</v>
      </c>
      <c r="E95" s="116"/>
      <c r="F95" s="57">
        <f>F96*60</f>
        <v>0</v>
      </c>
      <c r="G95" s="198">
        <v>127.26</v>
      </c>
      <c r="H95" s="57">
        <f>H96*60</f>
        <v>0</v>
      </c>
      <c r="I95" s="115"/>
      <c r="J95" s="132"/>
    </row>
    <row r="96" spans="1:11">
      <c r="A96" s="82"/>
      <c r="B96" s="84" t="s">
        <v>97</v>
      </c>
      <c r="C96" s="89"/>
      <c r="D96" s="149" t="s">
        <v>35</v>
      </c>
      <c r="E96" s="116"/>
      <c r="F96" s="57">
        <f>IF(ISERR(((((F94*2.12)/(SUM($F$94*2.12+$F$99*2.74+$F$104*5.06+F109*4.07))))*$F$82)/(F94*60)),0,((((F94*2.12)/(SUM($F$94*2.12+$F$99*2.74+$F$104*5.06+F109*4.07))))*$F$82)/(F94*60))</f>
        <v>0</v>
      </c>
      <c r="G96" s="199"/>
      <c r="H96" s="57">
        <f>IF(ISERR(((((H94*2.12)/(SUM($H$94*2.12+$H$99*2.74+$H$104*5.06+H109*4.07))))*$H$82)/(H94*60)),0,((((H94*2.12)/(SUM($H$94*2.12+$H$99*2.74+$H$104*5.06+H109*4.07))))*$H$82)/(H94*60))</f>
        <v>0</v>
      </c>
      <c r="I96" s="115"/>
      <c r="J96" s="132"/>
    </row>
    <row r="97" spans="1:11" ht="15.75" thickBot="1">
      <c r="A97" s="82"/>
      <c r="B97" s="223">
        <f>H94+H99</f>
        <v>0</v>
      </c>
      <c r="C97" s="89"/>
      <c r="D97" s="180" t="s">
        <v>36</v>
      </c>
      <c r="E97" s="181"/>
      <c r="F97" s="182">
        <f>F95*F94</f>
        <v>0</v>
      </c>
      <c r="G97" s="200"/>
      <c r="H97" s="182">
        <f>H95*H94</f>
        <v>0</v>
      </c>
      <c r="I97" s="183"/>
      <c r="J97" s="170">
        <f>F97+H97</f>
        <v>0</v>
      </c>
    </row>
    <row r="98" spans="1:11">
      <c r="A98" s="82"/>
      <c r="B98" s="83"/>
      <c r="C98" s="89"/>
      <c r="D98" s="228" t="s">
        <v>61</v>
      </c>
      <c r="E98" s="229"/>
      <c r="F98" s="173"/>
      <c r="G98" s="197"/>
      <c r="H98" s="173"/>
      <c r="I98" s="186"/>
      <c r="J98" s="186"/>
      <c r="K98" s="217"/>
    </row>
    <row r="99" spans="1:11">
      <c r="A99" s="82"/>
      <c r="B99" s="83"/>
      <c r="C99" s="89"/>
      <c r="D99" s="148" t="s">
        <v>33</v>
      </c>
      <c r="E99" s="116"/>
      <c r="F99" s="196"/>
      <c r="G99" s="199" t="s">
        <v>101</v>
      </c>
      <c r="H99" s="196"/>
      <c r="I99" s="115"/>
      <c r="J99" s="175">
        <f>F99+H99</f>
        <v>0</v>
      </c>
    </row>
    <row r="100" spans="1:11">
      <c r="A100" s="82"/>
      <c r="B100" s="83"/>
      <c r="C100" s="89"/>
      <c r="D100" s="148" t="s">
        <v>34</v>
      </c>
      <c r="E100" s="116"/>
      <c r="F100" s="57">
        <f>F101*60</f>
        <v>0</v>
      </c>
      <c r="G100" s="198">
        <v>127.26</v>
      </c>
      <c r="H100" s="57">
        <f>H101*60</f>
        <v>0</v>
      </c>
      <c r="I100" s="115"/>
      <c r="J100" s="132"/>
    </row>
    <row r="101" spans="1:11">
      <c r="A101" s="82"/>
      <c r="B101" s="83"/>
      <c r="C101" s="89"/>
      <c r="D101" s="149" t="s">
        <v>35</v>
      </c>
      <c r="E101" s="116"/>
      <c r="F101" s="57">
        <f>IF(ISERR(((((F99*2.74)/(SUM($F$94*2.12+$F$99*2.74+$F$104*5.06+F109*4.07))))*$F$82)/(F99*60)),0,((((F99*2.74)/(SUM($F$94*2.12+$F$99*2.74+$F$104*5.06+F109*4.07))))*$F$82)/(F99*60))*1</f>
        <v>0</v>
      </c>
      <c r="G101" s="199"/>
      <c r="H101" s="57">
        <f>IF(ISERR(((((H99*2.74)/(SUM($H$94*2.12+$H$99*2.74+$H$104*5.06+H109*4.07))))*$H$82)/(H99*60)),0,((((H99*2.74)/(SUM($H$94*2.12+$H$99*2.74+$H$104*5.06+H109*4.07))))*$H$82)/(H99*60))*1</f>
        <v>0</v>
      </c>
      <c r="I101" s="115"/>
      <c r="J101" s="132"/>
    </row>
    <row r="102" spans="1:11" ht="15.75" thickBot="1">
      <c r="A102" s="82"/>
      <c r="B102" s="83"/>
      <c r="C102" s="89"/>
      <c r="D102" s="180" t="s">
        <v>36</v>
      </c>
      <c r="E102" s="181"/>
      <c r="F102" s="182">
        <f>F100*F99</f>
        <v>0</v>
      </c>
      <c r="G102" s="200"/>
      <c r="H102" s="182">
        <f>H100*H99</f>
        <v>0</v>
      </c>
      <c r="I102" s="183"/>
      <c r="J102" s="170">
        <f>F102+H102</f>
        <v>0</v>
      </c>
    </row>
    <row r="103" spans="1:11" hidden="1">
      <c r="A103" s="82"/>
      <c r="B103" s="83"/>
      <c r="C103" s="89"/>
      <c r="D103" s="184" t="s">
        <v>37</v>
      </c>
      <c r="E103" s="135"/>
      <c r="F103" s="185"/>
      <c r="G103" s="135"/>
      <c r="H103" s="185"/>
      <c r="I103" s="135"/>
      <c r="J103" s="167">
        <f>F103+H103</f>
        <v>0</v>
      </c>
    </row>
    <row r="104" spans="1:11" hidden="1">
      <c r="A104" s="82"/>
      <c r="B104" s="83"/>
      <c r="C104" s="89"/>
      <c r="D104" s="148" t="s">
        <v>33</v>
      </c>
      <c r="E104" s="116"/>
      <c r="F104" s="227"/>
      <c r="G104" s="199"/>
      <c r="H104" s="176"/>
      <c r="I104" s="115"/>
      <c r="J104" s="175">
        <f>F104+H104</f>
        <v>0</v>
      </c>
    </row>
    <row r="105" spans="1:11" hidden="1">
      <c r="A105" s="82"/>
      <c r="B105" s="83"/>
      <c r="C105" s="89"/>
      <c r="D105" s="148" t="s">
        <v>34</v>
      </c>
      <c r="E105" s="116"/>
      <c r="F105" s="57">
        <f>F106*60</f>
        <v>0</v>
      </c>
      <c r="G105" s="199"/>
      <c r="H105" s="57">
        <f>H106*60</f>
        <v>0</v>
      </c>
      <c r="I105" s="115"/>
      <c r="J105" s="132"/>
    </row>
    <row r="106" spans="1:11" hidden="1">
      <c r="A106" s="82"/>
      <c r="B106" s="83"/>
      <c r="C106" s="89"/>
      <c r="D106" s="149" t="s">
        <v>35</v>
      </c>
      <c r="E106" s="116"/>
      <c r="F106" s="57">
        <f>IF(ISERR(((((F104*5.06)/(SUM($F$94*2.12+$F$99*2.74+$F$104*5.06+F109*4.07))))*$F$82)/(F104*60)),0,((((F104*5.06)/(SUM($F$94*2.12+$F$99*2.74+$F$104*5.06+F109*4.07))))*$F$82)/(F104*60))</f>
        <v>0</v>
      </c>
      <c r="G106" s="199"/>
      <c r="H106" s="57">
        <f>IF(ISERR(((((H104*5.06)/(SUM($H$94*2.12+$H$99*2.74+$H$104*5.06+H109*4.07))))*$H$82)/(H104*60)),0,((((H104*5.06)/(SUM($H$94*2.12+$H$99*2.74+$H$104*5.06+H109*4.07))))*$H$82)/(H104*60))</f>
        <v>0</v>
      </c>
      <c r="I106" s="115"/>
      <c r="J106" s="132"/>
    </row>
    <row r="107" spans="1:11" ht="15.75" hidden="1" thickBot="1">
      <c r="A107" s="82"/>
      <c r="B107" s="83"/>
      <c r="C107" s="89"/>
      <c r="D107" s="188" t="s">
        <v>36</v>
      </c>
      <c r="E107" s="116"/>
      <c r="F107" s="189">
        <f>F104*F105</f>
        <v>0</v>
      </c>
      <c r="G107" s="199"/>
      <c r="H107" s="189">
        <f>H104*H105</f>
        <v>0</v>
      </c>
      <c r="I107" s="115"/>
      <c r="J107" s="133"/>
    </row>
    <row r="108" spans="1:11" hidden="1">
      <c r="A108" s="82"/>
      <c r="B108" s="83"/>
      <c r="C108" s="89"/>
      <c r="D108" s="193" t="s">
        <v>62</v>
      </c>
      <c r="E108" s="186"/>
      <c r="F108" s="194"/>
      <c r="G108" s="186"/>
      <c r="H108" s="194"/>
      <c r="I108" s="186"/>
      <c r="J108" s="187"/>
    </row>
    <row r="109" spans="1:11" hidden="1">
      <c r="A109" s="82"/>
      <c r="B109" s="83"/>
      <c r="C109" s="89"/>
      <c r="D109" s="148" t="s">
        <v>33</v>
      </c>
      <c r="E109" s="116"/>
      <c r="F109" s="227"/>
      <c r="G109" s="199"/>
      <c r="H109" s="227"/>
      <c r="I109" s="115"/>
      <c r="J109" s="175">
        <f>F109+H109</f>
        <v>0</v>
      </c>
    </row>
    <row r="110" spans="1:11" hidden="1">
      <c r="A110" s="82"/>
      <c r="B110" s="83"/>
      <c r="C110" s="89"/>
      <c r="D110" s="148" t="s">
        <v>34</v>
      </c>
      <c r="E110" s="116"/>
      <c r="F110" s="57">
        <f>F111*60</f>
        <v>0</v>
      </c>
      <c r="G110" s="198">
        <v>244.44</v>
      </c>
      <c r="H110" s="57">
        <f>H111*60</f>
        <v>0</v>
      </c>
      <c r="I110" s="115"/>
      <c r="J110" s="132"/>
    </row>
    <row r="111" spans="1:11" hidden="1">
      <c r="A111" s="82"/>
      <c r="B111" s="83"/>
      <c r="C111" s="89"/>
      <c r="D111" s="149" t="s">
        <v>35</v>
      </c>
      <c r="E111" s="116"/>
      <c r="F111" s="57">
        <f>IF(ISERR(((((F109*4.07)/(SUM($F$94*2.12+$F$99*2.74+$F$104*5.06+F109*4.07))))*$F$82)/(F109*60)),0,((((F109*4.07)/(SUM($F$94*2.12+$F$99*2.74+$F$104*5.06+F109*4.07))))*$F$82)/(F109*60))</f>
        <v>0</v>
      </c>
      <c r="G111" s="116"/>
      <c r="H111" s="57">
        <f>IF(ISERR(((((H109*4.07)/(SUM($H$94*2.12+$H$99*2.74+$H$104*5.06+H109*4.07))))*$H$82)/(H109*60)),0,((((H109*4.07)/(SUM($H$94*2.12+$H$99*2.74+$H$104*5.06+H109*4.07))))*$H$82)/(H109*60))</f>
        <v>0</v>
      </c>
      <c r="I111" s="115"/>
      <c r="J111" s="132"/>
    </row>
    <row r="112" spans="1:11" ht="15.75" hidden="1" thickBot="1">
      <c r="A112" s="82"/>
      <c r="B112" s="83"/>
      <c r="C112" s="89"/>
      <c r="D112" s="180" t="s">
        <v>36</v>
      </c>
      <c r="E112" s="181"/>
      <c r="F112" s="58">
        <f>F109*F110</f>
        <v>0</v>
      </c>
      <c r="G112" s="181"/>
      <c r="H112" s="58">
        <f>H109*H110</f>
        <v>0</v>
      </c>
      <c r="I112" s="183"/>
      <c r="J112" s="195"/>
    </row>
    <row r="113" spans="1:10" ht="15.75" thickBot="1">
      <c r="A113" s="88"/>
      <c r="B113" s="87"/>
      <c r="C113" s="90"/>
      <c r="D113" s="190" t="s">
        <v>38</v>
      </c>
      <c r="E113" s="136"/>
      <c r="F113" s="191">
        <f>F112+F107+F102+F97</f>
        <v>0</v>
      </c>
      <c r="G113" s="136"/>
      <c r="H113" s="191">
        <f>H112+H107+H102+H97</f>
        <v>0</v>
      </c>
      <c r="I113" s="137"/>
      <c r="J113" s="192">
        <f>F113+H113</f>
        <v>0</v>
      </c>
    </row>
    <row r="563" spans="1:1">
      <c r="A563" s="74"/>
    </row>
    <row r="564" spans="1:1">
      <c r="A564" s="74" t="s">
        <v>57</v>
      </c>
    </row>
    <row r="999" spans="1:1">
      <c r="A999" s="147">
        <v>502567</v>
      </c>
    </row>
    <row r="1000" spans="1:1">
      <c r="A1000" s="147">
        <v>251283</v>
      </c>
    </row>
    <row r="1005" spans="1:1">
      <c r="A1005" s="150">
        <f>127.26/60</f>
        <v>2.121</v>
      </c>
    </row>
    <row r="1006" spans="1:1">
      <c r="A1006" s="150">
        <f>164.43/60</f>
        <v>2.7404999999999999</v>
      </c>
    </row>
    <row r="1007" spans="1:1">
      <c r="A1007" s="150">
        <f>303.66/60</f>
        <v>5.0610000000000008</v>
      </c>
    </row>
    <row r="1008" spans="1:1">
      <c r="A1008" s="150">
        <f>244.44/60</f>
        <v>4.0739999999999998</v>
      </c>
    </row>
  </sheetData>
  <sheetProtection password="9411" sheet="1" objects="1" scenarios="1"/>
  <mergeCells count="16">
    <mergeCell ref="A66:C66"/>
    <mergeCell ref="A78:C78"/>
    <mergeCell ref="A91:E91"/>
    <mergeCell ref="D93:E93"/>
    <mergeCell ref="A92:C92"/>
    <mergeCell ref="A1:J1"/>
    <mergeCell ref="B2:J2"/>
    <mergeCell ref="B3:C3"/>
    <mergeCell ref="A4:B4"/>
    <mergeCell ref="C4:J4"/>
    <mergeCell ref="D98:E98"/>
    <mergeCell ref="E6:F6"/>
    <mergeCell ref="E5:J5"/>
    <mergeCell ref="D3:J3"/>
    <mergeCell ref="I6:J6"/>
    <mergeCell ref="G6:H6"/>
  </mergeCells>
  <dataValidations xWindow="1542" yWindow="228" count="1">
    <dataValidation type="list" allowBlank="1" showInputMessage="1" showErrorMessage="1" sqref="B8:C31">
      <formula1>$A$563:$A$564</formula1>
    </dataValidation>
  </dataValidations>
  <printOptions horizontalCentered="1"/>
  <pageMargins left="0.2" right="0.2" top="0.75" bottom="0.75" header="0.3" footer="0.3"/>
  <pageSetup scale="63" fitToHeight="2" orientation="landscape" r:id="rId1"/>
  <rowBreaks count="2" manualBreakCount="2">
    <brk id="65" max="11" man="1"/>
    <brk id="11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B7" sqref="B7:C9"/>
    </sheetView>
  </sheetViews>
  <sheetFormatPr defaultColWidth="9.140625" defaultRowHeight="15"/>
  <cols>
    <col min="1" max="2" width="9.140625" style="6"/>
    <col min="3" max="3" width="34" style="6" customWidth="1"/>
    <col min="4" max="4" width="9.140625" style="6"/>
    <col min="5" max="5" width="10.85546875" style="166" customWidth="1"/>
    <col min="6" max="6" width="15" style="6" customWidth="1"/>
    <col min="7" max="7" width="0.140625" style="6" hidden="1" customWidth="1"/>
    <col min="8" max="16384" width="9.140625" style="6"/>
  </cols>
  <sheetData>
    <row r="1" spans="1:7" ht="15.75">
      <c r="A1" s="263" t="s">
        <v>77</v>
      </c>
      <c r="B1" s="264"/>
      <c r="C1" s="264"/>
      <c r="D1" s="264"/>
      <c r="E1" s="264"/>
      <c r="F1" s="264"/>
      <c r="G1" s="264"/>
    </row>
    <row r="2" spans="1:7">
      <c r="A2" s="265" t="s">
        <v>39</v>
      </c>
      <c r="B2" s="266"/>
      <c r="C2" s="267">
        <f>'B-1 Funded Program Budget'!$B$2</f>
        <v>0</v>
      </c>
      <c r="D2" s="268"/>
      <c r="E2" s="268"/>
      <c r="F2" s="269"/>
      <c r="G2" s="154"/>
    </row>
    <row r="3" spans="1:7">
      <c r="A3" s="265" t="s">
        <v>40</v>
      </c>
      <c r="B3" s="266"/>
      <c r="C3" s="270" t="str">
        <f>'B-1 Funded Program Budget'!$C$4</f>
        <v xml:space="preserve">AB 109 Reentry and SSI Advocacy - Case &amp; Care Management Services </v>
      </c>
      <c r="D3" s="271"/>
      <c r="E3" s="271"/>
      <c r="F3" s="271"/>
      <c r="G3" s="155"/>
    </row>
    <row r="4" spans="1:7">
      <c r="A4" s="265" t="s">
        <v>41</v>
      </c>
      <c r="B4" s="266"/>
      <c r="C4" s="202">
        <f ca="1">NOW()</f>
        <v>42258.455339583335</v>
      </c>
      <c r="D4" s="162"/>
      <c r="E4" s="164"/>
      <c r="F4" s="163"/>
      <c r="G4" s="156"/>
    </row>
    <row r="5" spans="1:7" ht="30" customHeight="1">
      <c r="A5" s="272" t="s">
        <v>42</v>
      </c>
      <c r="B5" s="273"/>
      <c r="C5" s="273"/>
      <c r="D5" s="273"/>
      <c r="E5" s="273"/>
      <c r="F5" s="274"/>
      <c r="G5" s="156"/>
    </row>
    <row r="6" spans="1:7">
      <c r="A6" s="59"/>
      <c r="B6" s="275" t="s">
        <v>43</v>
      </c>
      <c r="C6" s="275"/>
      <c r="D6" s="157"/>
      <c r="E6" s="201" t="s">
        <v>30</v>
      </c>
      <c r="F6" s="60"/>
      <c r="G6" s="60" t="s">
        <v>44</v>
      </c>
    </row>
    <row r="7" spans="1:7">
      <c r="A7" s="61">
        <v>1</v>
      </c>
      <c r="B7" s="257"/>
      <c r="C7" s="258"/>
      <c r="D7" s="62"/>
      <c r="E7" s="71"/>
      <c r="F7" s="64"/>
      <c r="G7" s="59"/>
    </row>
    <row r="8" spans="1:7">
      <c r="A8" s="64"/>
      <c r="B8" s="259"/>
      <c r="C8" s="260"/>
      <c r="D8" s="62"/>
      <c r="E8" s="71"/>
      <c r="F8" s="64"/>
      <c r="G8" s="59"/>
    </row>
    <row r="9" spans="1:7">
      <c r="A9" s="64"/>
      <c r="B9" s="261"/>
      <c r="C9" s="262"/>
      <c r="D9" s="62" t="s">
        <v>45</v>
      </c>
      <c r="E9" s="153"/>
      <c r="F9" s="64"/>
      <c r="G9" s="65"/>
    </row>
    <row r="10" spans="1:7">
      <c r="A10" s="64"/>
      <c r="B10" s="64"/>
      <c r="C10" s="64"/>
      <c r="D10" s="62"/>
      <c r="E10" s="71"/>
      <c r="F10" s="64"/>
      <c r="G10" s="59"/>
    </row>
    <row r="11" spans="1:7">
      <c r="A11" s="64" t="s">
        <v>46</v>
      </c>
      <c r="B11" s="257"/>
      <c r="C11" s="258"/>
      <c r="D11" s="62"/>
      <c r="E11" s="71"/>
      <c r="F11" s="64"/>
      <c r="G11" s="59"/>
    </row>
    <row r="12" spans="1:7">
      <c r="A12" s="64"/>
      <c r="B12" s="259"/>
      <c r="C12" s="260"/>
      <c r="D12" s="62"/>
      <c r="E12" s="71"/>
      <c r="F12" s="64"/>
      <c r="G12" s="59"/>
    </row>
    <row r="13" spans="1:7">
      <c r="A13" s="64"/>
      <c r="B13" s="261"/>
      <c r="C13" s="262"/>
      <c r="D13" s="62" t="s">
        <v>45</v>
      </c>
      <c r="E13" s="153"/>
      <c r="F13" s="64"/>
      <c r="G13" s="65"/>
    </row>
    <row r="14" spans="1:7">
      <c r="A14" s="66"/>
      <c r="B14" s="67"/>
      <c r="C14" s="67"/>
      <c r="D14" s="62"/>
      <c r="E14" s="71"/>
      <c r="F14" s="64"/>
      <c r="G14" s="59"/>
    </row>
    <row r="15" spans="1:7">
      <c r="A15" s="64" t="s">
        <v>47</v>
      </c>
      <c r="B15" s="257"/>
      <c r="C15" s="258"/>
      <c r="D15" s="62"/>
      <c r="E15" s="71"/>
      <c r="F15" s="64"/>
      <c r="G15" s="59"/>
    </row>
    <row r="16" spans="1:7">
      <c r="A16" s="64"/>
      <c r="B16" s="259"/>
      <c r="C16" s="260"/>
      <c r="D16" s="62"/>
      <c r="E16" s="71"/>
      <c r="F16" s="64"/>
      <c r="G16" s="59"/>
    </row>
    <row r="17" spans="1:7">
      <c r="A17" s="64"/>
      <c r="B17" s="261"/>
      <c r="C17" s="262"/>
      <c r="D17" s="62" t="s">
        <v>45</v>
      </c>
      <c r="E17" s="153"/>
      <c r="F17" s="64"/>
      <c r="G17" s="65"/>
    </row>
    <row r="18" spans="1:7">
      <c r="A18" s="64"/>
      <c r="B18" s="64"/>
      <c r="C18" s="64"/>
      <c r="D18" s="62"/>
      <c r="E18" s="71"/>
      <c r="F18" s="64"/>
      <c r="G18" s="59"/>
    </row>
    <row r="19" spans="1:7">
      <c r="A19" s="64" t="s">
        <v>48</v>
      </c>
      <c r="B19" s="257"/>
      <c r="C19" s="258"/>
      <c r="D19" s="62"/>
      <c r="E19" s="71"/>
      <c r="F19" s="64"/>
      <c r="G19" s="59"/>
    </row>
    <row r="20" spans="1:7">
      <c r="A20" s="64"/>
      <c r="B20" s="259"/>
      <c r="C20" s="260"/>
      <c r="D20" s="62"/>
      <c r="E20" s="71"/>
      <c r="F20" s="64"/>
      <c r="G20" s="59"/>
    </row>
    <row r="21" spans="1:7">
      <c r="A21" s="64"/>
      <c r="B21" s="261"/>
      <c r="C21" s="262"/>
      <c r="D21" s="62" t="s">
        <v>45</v>
      </c>
      <c r="E21" s="153"/>
      <c r="F21" s="64"/>
      <c r="G21" s="65"/>
    </row>
    <row r="22" spans="1:7">
      <c r="A22" s="64"/>
      <c r="B22" s="64"/>
      <c r="C22" s="64"/>
      <c r="D22" s="62"/>
      <c r="E22" s="71"/>
      <c r="F22" s="64"/>
      <c r="G22" s="59"/>
    </row>
    <row r="23" spans="1:7">
      <c r="A23" s="64" t="s">
        <v>49</v>
      </c>
      <c r="B23" s="257"/>
      <c r="C23" s="258"/>
      <c r="D23" s="62"/>
      <c r="E23" s="71"/>
      <c r="F23" s="64"/>
      <c r="G23" s="59"/>
    </row>
    <row r="24" spans="1:7">
      <c r="A24" s="64"/>
      <c r="B24" s="259"/>
      <c r="C24" s="260"/>
      <c r="D24" s="62"/>
      <c r="E24" s="71"/>
      <c r="F24" s="64"/>
      <c r="G24" s="59"/>
    </row>
    <row r="25" spans="1:7">
      <c r="A25" s="64"/>
      <c r="B25" s="261"/>
      <c r="C25" s="262"/>
      <c r="D25" s="62" t="s">
        <v>45</v>
      </c>
      <c r="E25" s="153"/>
      <c r="F25" s="64"/>
      <c r="G25" s="65"/>
    </row>
    <row r="26" spans="1:7">
      <c r="A26" s="64"/>
      <c r="B26" s="64"/>
      <c r="C26" s="64"/>
      <c r="D26" s="62"/>
      <c r="E26" s="71"/>
      <c r="F26" s="64"/>
      <c r="G26" s="59"/>
    </row>
    <row r="27" spans="1:7">
      <c r="A27" s="64" t="s">
        <v>50</v>
      </c>
      <c r="B27" s="257"/>
      <c r="C27" s="258"/>
      <c r="D27" s="62"/>
      <c r="E27" s="71"/>
      <c r="F27" s="64"/>
      <c r="G27" s="59"/>
    </row>
    <row r="28" spans="1:7">
      <c r="A28" s="64"/>
      <c r="B28" s="259"/>
      <c r="C28" s="260"/>
      <c r="D28" s="62"/>
      <c r="E28" s="71"/>
      <c r="F28" s="64"/>
      <c r="G28" s="59"/>
    </row>
    <row r="29" spans="1:7">
      <c r="A29" s="64"/>
      <c r="B29" s="261"/>
      <c r="C29" s="262"/>
      <c r="D29" s="62" t="s">
        <v>45</v>
      </c>
      <c r="E29" s="153"/>
      <c r="F29" s="64"/>
      <c r="G29" s="65"/>
    </row>
    <row r="30" spans="1:7">
      <c r="A30" s="64"/>
      <c r="B30" s="64"/>
      <c r="C30" s="64"/>
      <c r="D30" s="62"/>
      <c r="E30" s="71"/>
      <c r="F30" s="64"/>
      <c r="G30" s="59"/>
    </row>
    <row r="31" spans="1:7">
      <c r="A31" s="64" t="s">
        <v>51</v>
      </c>
      <c r="B31" s="257"/>
      <c r="C31" s="258"/>
      <c r="D31" s="62"/>
      <c r="E31" s="71"/>
      <c r="F31" s="64"/>
      <c r="G31" s="59"/>
    </row>
    <row r="32" spans="1:7">
      <c r="A32" s="64"/>
      <c r="B32" s="259"/>
      <c r="C32" s="260"/>
      <c r="D32" s="62"/>
      <c r="E32" s="71"/>
      <c r="F32" s="64"/>
      <c r="G32" s="59"/>
    </row>
    <row r="33" spans="1:7">
      <c r="A33" s="64"/>
      <c r="B33" s="261"/>
      <c r="C33" s="262"/>
      <c r="D33" s="62" t="s">
        <v>45</v>
      </c>
      <c r="E33" s="153"/>
      <c r="F33" s="64"/>
      <c r="G33" s="65"/>
    </row>
    <row r="34" spans="1:7">
      <c r="A34" s="64"/>
      <c r="B34" s="64"/>
      <c r="C34" s="64"/>
      <c r="D34" s="62"/>
      <c r="E34" s="71"/>
      <c r="F34" s="64"/>
      <c r="G34" s="59"/>
    </row>
    <row r="35" spans="1:7">
      <c r="A35" s="68" t="s">
        <v>52</v>
      </c>
      <c r="B35" s="257"/>
      <c r="C35" s="258"/>
      <c r="D35" s="62"/>
      <c r="E35" s="71"/>
      <c r="F35" s="64"/>
      <c r="G35" s="59"/>
    </row>
    <row r="36" spans="1:7">
      <c r="A36" s="64"/>
      <c r="B36" s="259"/>
      <c r="C36" s="260"/>
      <c r="D36" s="62"/>
      <c r="E36" s="71"/>
      <c r="F36" s="64"/>
      <c r="G36" s="59"/>
    </row>
    <row r="37" spans="1:7">
      <c r="A37" s="64"/>
      <c r="B37" s="261"/>
      <c r="C37" s="262"/>
      <c r="D37" s="62" t="s">
        <v>45</v>
      </c>
      <c r="E37" s="153"/>
      <c r="F37" s="64"/>
      <c r="G37" s="65"/>
    </row>
    <row r="38" spans="1:7">
      <c r="A38" s="64"/>
      <c r="B38" s="64"/>
      <c r="C38" s="64"/>
      <c r="D38" s="62"/>
      <c r="E38" s="71"/>
      <c r="F38" s="64"/>
      <c r="G38" s="59"/>
    </row>
    <row r="39" spans="1:7">
      <c r="A39" s="68" t="s">
        <v>53</v>
      </c>
      <c r="B39" s="257"/>
      <c r="C39" s="258"/>
      <c r="D39" s="62"/>
      <c r="E39" s="71"/>
      <c r="F39" s="64"/>
      <c r="G39" s="59"/>
    </row>
    <row r="40" spans="1:7">
      <c r="A40" s="64"/>
      <c r="B40" s="259"/>
      <c r="C40" s="260"/>
      <c r="D40" s="62"/>
      <c r="E40" s="71"/>
      <c r="F40" s="64"/>
      <c r="G40" s="59"/>
    </row>
    <row r="41" spans="1:7">
      <c r="A41" s="64"/>
      <c r="B41" s="261"/>
      <c r="C41" s="262"/>
      <c r="D41" s="62" t="s">
        <v>45</v>
      </c>
      <c r="E41" s="153"/>
      <c r="F41" s="64"/>
      <c r="G41" s="65"/>
    </row>
    <row r="42" spans="1:7">
      <c r="A42" s="64"/>
      <c r="B42" s="64"/>
      <c r="C42" s="64"/>
      <c r="D42" s="62"/>
      <c r="E42" s="71"/>
      <c r="F42" s="64"/>
      <c r="G42" s="59"/>
    </row>
    <row r="43" spans="1:7">
      <c r="A43" s="68" t="s">
        <v>54</v>
      </c>
      <c r="B43" s="257"/>
      <c r="C43" s="258"/>
      <c r="D43" s="62"/>
      <c r="E43" s="71"/>
      <c r="F43" s="64"/>
      <c r="G43" s="59"/>
    </row>
    <row r="44" spans="1:7">
      <c r="A44" s="64"/>
      <c r="B44" s="259"/>
      <c r="C44" s="260"/>
      <c r="D44" s="62"/>
      <c r="E44" s="71"/>
      <c r="F44" s="64"/>
      <c r="G44" s="59"/>
    </row>
    <row r="45" spans="1:7">
      <c r="A45" s="64"/>
      <c r="B45" s="261"/>
      <c r="C45" s="262"/>
      <c r="D45" s="62" t="s">
        <v>45</v>
      </c>
      <c r="E45" s="153"/>
      <c r="F45" s="64"/>
      <c r="G45" s="65"/>
    </row>
    <row r="46" spans="1:7" ht="15.75" thickBot="1">
      <c r="A46" s="64"/>
      <c r="B46" s="64"/>
      <c r="C46" s="64"/>
      <c r="D46" s="64"/>
      <c r="E46" s="165"/>
      <c r="F46" s="64"/>
      <c r="G46" s="59"/>
    </row>
    <row r="47" spans="1:7" ht="16.5" thickTop="1" thickBot="1">
      <c r="A47" s="59"/>
      <c r="B47" s="256" t="s">
        <v>55</v>
      </c>
      <c r="C47" s="256"/>
      <c r="D47" s="69" t="s">
        <v>45</v>
      </c>
      <c r="E47" s="151">
        <f>SUM(E9:E45)</f>
        <v>0</v>
      </c>
      <c r="F47" s="59"/>
      <c r="G47" s="59"/>
    </row>
    <row r="48" spans="1:7" ht="15.75" thickTop="1"/>
  </sheetData>
  <sheetProtection password="9411" sheet="1" objects="1" scenarios="1" selectLockedCells="1"/>
  <mergeCells count="19">
    <mergeCell ref="B19:C21"/>
    <mergeCell ref="A1:G1"/>
    <mergeCell ref="A2:B2"/>
    <mergeCell ref="C2:F2"/>
    <mergeCell ref="A3:B3"/>
    <mergeCell ref="C3:F3"/>
    <mergeCell ref="A4:B4"/>
    <mergeCell ref="A5:F5"/>
    <mergeCell ref="B6:C6"/>
    <mergeCell ref="B7:C9"/>
    <mergeCell ref="B11:C13"/>
    <mergeCell ref="B15:C17"/>
    <mergeCell ref="B47:C47"/>
    <mergeCell ref="B23:C25"/>
    <mergeCell ref="B27:C29"/>
    <mergeCell ref="B31:C33"/>
    <mergeCell ref="B35:C37"/>
    <mergeCell ref="B39:C41"/>
    <mergeCell ref="B43:C4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48"/>
  <sheetViews>
    <sheetView workbookViewId="0">
      <selection activeCell="B7" sqref="B7:C9"/>
    </sheetView>
  </sheetViews>
  <sheetFormatPr defaultColWidth="9.140625" defaultRowHeight="15"/>
  <cols>
    <col min="1" max="1" width="9.28515625" style="6" customWidth="1"/>
    <col min="2" max="2" width="9.140625" style="6"/>
    <col min="3" max="3" width="34.7109375" style="6" customWidth="1"/>
    <col min="4" max="4" width="9.140625" style="6"/>
    <col min="5" max="5" width="15.140625" style="166" customWidth="1"/>
    <col min="6" max="6" width="12.42578125" style="6" customWidth="1"/>
    <col min="7" max="7" width="0" style="6" hidden="1" customWidth="1"/>
    <col min="8" max="16384" width="9.140625" style="6"/>
  </cols>
  <sheetData>
    <row r="1" spans="1:7" ht="15.75">
      <c r="A1" s="276" t="s">
        <v>80</v>
      </c>
      <c r="B1" s="277"/>
      <c r="C1" s="277"/>
      <c r="D1" s="277"/>
      <c r="E1" s="277"/>
      <c r="F1" s="277"/>
      <c r="G1" s="277"/>
    </row>
    <row r="2" spans="1:7">
      <c r="A2" s="265" t="s">
        <v>39</v>
      </c>
      <c r="B2" s="266"/>
      <c r="C2" s="267">
        <f>'B-1 Funded Program Budget'!$B$2</f>
        <v>0</v>
      </c>
      <c r="D2" s="268"/>
      <c r="E2" s="268"/>
      <c r="F2" s="269"/>
      <c r="G2" s="154"/>
    </row>
    <row r="3" spans="1:7">
      <c r="A3" s="265" t="s">
        <v>40</v>
      </c>
      <c r="B3" s="266"/>
      <c r="C3" s="271" t="str">
        <f>'B-1 Funded Program Budget'!$C$4</f>
        <v xml:space="preserve">AB 109 Reentry and SSI Advocacy - Case &amp; Care Management Services </v>
      </c>
      <c r="D3" s="271"/>
      <c r="E3" s="271"/>
      <c r="F3" s="271"/>
      <c r="G3" s="155"/>
    </row>
    <row r="4" spans="1:7">
      <c r="A4" s="265" t="s">
        <v>41</v>
      </c>
      <c r="B4" s="266"/>
      <c r="C4" s="161">
        <f ca="1">NOW()</f>
        <v>42258.455339583335</v>
      </c>
      <c r="D4" s="162"/>
      <c r="E4" s="164"/>
      <c r="F4" s="163"/>
      <c r="G4" s="156"/>
    </row>
    <row r="5" spans="1:7" ht="30" customHeight="1">
      <c r="A5" s="272" t="s">
        <v>42</v>
      </c>
      <c r="B5" s="273"/>
      <c r="C5" s="273"/>
      <c r="D5" s="273"/>
      <c r="E5" s="273"/>
      <c r="F5" s="274"/>
      <c r="G5" s="156"/>
    </row>
    <row r="6" spans="1:7">
      <c r="A6" s="59"/>
      <c r="B6" s="275" t="s">
        <v>43</v>
      </c>
      <c r="C6" s="275"/>
      <c r="D6" s="157"/>
      <c r="E6" s="152" t="s">
        <v>30</v>
      </c>
      <c r="F6" s="60"/>
      <c r="G6" s="60" t="s">
        <v>44</v>
      </c>
    </row>
    <row r="7" spans="1:7">
      <c r="A7" s="61">
        <v>1</v>
      </c>
      <c r="B7" s="257"/>
      <c r="C7" s="258"/>
      <c r="D7" s="62"/>
      <c r="E7" s="71"/>
      <c r="F7" s="64"/>
      <c r="G7" s="59"/>
    </row>
    <row r="8" spans="1:7">
      <c r="A8" s="64"/>
      <c r="B8" s="259"/>
      <c r="C8" s="260"/>
      <c r="D8" s="62"/>
      <c r="E8" s="71"/>
      <c r="F8" s="64"/>
      <c r="G8" s="59"/>
    </row>
    <row r="9" spans="1:7">
      <c r="A9" s="64"/>
      <c r="B9" s="261"/>
      <c r="C9" s="262"/>
      <c r="D9" s="62" t="s">
        <v>45</v>
      </c>
      <c r="E9" s="153"/>
      <c r="F9" s="64"/>
      <c r="G9" s="65"/>
    </row>
    <row r="10" spans="1:7">
      <c r="A10" s="64"/>
      <c r="B10" s="64"/>
      <c r="C10" s="64"/>
      <c r="D10" s="62"/>
      <c r="E10" s="71"/>
      <c r="F10" s="64"/>
      <c r="G10" s="59"/>
    </row>
    <row r="11" spans="1:7">
      <c r="A11" s="64" t="s">
        <v>46</v>
      </c>
      <c r="B11" s="257"/>
      <c r="C11" s="258"/>
      <c r="D11" s="62"/>
      <c r="E11" s="71"/>
      <c r="F11" s="64"/>
      <c r="G11" s="59"/>
    </row>
    <row r="12" spans="1:7">
      <c r="A12" s="64"/>
      <c r="B12" s="259"/>
      <c r="C12" s="260"/>
      <c r="D12" s="62"/>
      <c r="E12" s="71"/>
      <c r="F12" s="64"/>
      <c r="G12" s="59"/>
    </row>
    <row r="13" spans="1:7">
      <c r="A13" s="64"/>
      <c r="B13" s="261"/>
      <c r="C13" s="262"/>
      <c r="D13" s="62" t="s">
        <v>45</v>
      </c>
      <c r="E13" s="153"/>
      <c r="F13" s="64"/>
      <c r="G13" s="65"/>
    </row>
    <row r="14" spans="1:7">
      <c r="A14" s="66"/>
      <c r="B14" s="67"/>
      <c r="C14" s="67"/>
      <c r="D14" s="62"/>
      <c r="E14" s="71"/>
      <c r="F14" s="64"/>
      <c r="G14" s="59"/>
    </row>
    <row r="15" spans="1:7">
      <c r="A15" s="64" t="s">
        <v>47</v>
      </c>
      <c r="B15" s="257"/>
      <c r="C15" s="258"/>
      <c r="D15" s="62"/>
      <c r="E15" s="71"/>
      <c r="F15" s="64"/>
      <c r="G15" s="59"/>
    </row>
    <row r="16" spans="1:7">
      <c r="A16" s="64"/>
      <c r="B16" s="259"/>
      <c r="C16" s="260"/>
      <c r="D16" s="62"/>
      <c r="E16" s="71"/>
      <c r="F16" s="64"/>
      <c r="G16" s="59"/>
    </row>
    <row r="17" spans="1:7">
      <c r="A17" s="64"/>
      <c r="B17" s="261"/>
      <c r="C17" s="262"/>
      <c r="D17" s="62" t="s">
        <v>45</v>
      </c>
      <c r="E17" s="153"/>
      <c r="F17" s="64"/>
      <c r="G17" s="65"/>
    </row>
    <row r="18" spans="1:7">
      <c r="A18" s="64"/>
      <c r="B18" s="64"/>
      <c r="C18" s="64"/>
      <c r="D18" s="62"/>
      <c r="E18" s="71"/>
      <c r="F18" s="64"/>
      <c r="G18" s="59"/>
    </row>
    <row r="19" spans="1:7">
      <c r="A19" s="64" t="s">
        <v>48</v>
      </c>
      <c r="B19" s="257"/>
      <c r="C19" s="258"/>
      <c r="D19" s="62"/>
      <c r="E19" s="71"/>
      <c r="F19" s="64"/>
      <c r="G19" s="59"/>
    </row>
    <row r="20" spans="1:7">
      <c r="A20" s="64"/>
      <c r="B20" s="259"/>
      <c r="C20" s="260"/>
      <c r="D20" s="62"/>
      <c r="E20" s="71"/>
      <c r="F20" s="64"/>
      <c r="G20" s="59"/>
    </row>
    <row r="21" spans="1:7">
      <c r="A21" s="64"/>
      <c r="B21" s="261"/>
      <c r="C21" s="262"/>
      <c r="D21" s="62" t="s">
        <v>45</v>
      </c>
      <c r="E21" s="153"/>
      <c r="F21" s="64"/>
      <c r="G21" s="65"/>
    </row>
    <row r="22" spans="1:7">
      <c r="A22" s="64"/>
      <c r="B22" s="64"/>
      <c r="C22" s="64"/>
      <c r="D22" s="62"/>
      <c r="E22" s="71"/>
      <c r="F22" s="64"/>
      <c r="G22" s="59"/>
    </row>
    <row r="23" spans="1:7">
      <c r="A23" s="64" t="s">
        <v>49</v>
      </c>
      <c r="B23" s="257"/>
      <c r="C23" s="258"/>
      <c r="D23" s="62"/>
      <c r="E23" s="71"/>
      <c r="F23" s="64"/>
      <c r="G23" s="59"/>
    </row>
    <row r="24" spans="1:7">
      <c r="A24" s="64"/>
      <c r="B24" s="259"/>
      <c r="C24" s="260"/>
      <c r="D24" s="62"/>
      <c r="E24" s="71"/>
      <c r="F24" s="64"/>
      <c r="G24" s="59"/>
    </row>
    <row r="25" spans="1:7">
      <c r="A25" s="64"/>
      <c r="B25" s="261"/>
      <c r="C25" s="262"/>
      <c r="D25" s="62" t="s">
        <v>45</v>
      </c>
      <c r="E25" s="153"/>
      <c r="F25" s="64"/>
      <c r="G25" s="65"/>
    </row>
    <row r="26" spans="1:7">
      <c r="A26" s="64"/>
      <c r="B26" s="64"/>
      <c r="C26" s="64"/>
      <c r="D26" s="62"/>
      <c r="E26" s="71"/>
      <c r="F26" s="64"/>
      <c r="G26" s="59"/>
    </row>
    <row r="27" spans="1:7">
      <c r="A27" s="64" t="s">
        <v>50</v>
      </c>
      <c r="B27" s="257"/>
      <c r="C27" s="258"/>
      <c r="D27" s="62"/>
      <c r="E27" s="71"/>
      <c r="F27" s="64"/>
      <c r="G27" s="59"/>
    </row>
    <row r="28" spans="1:7">
      <c r="A28" s="64"/>
      <c r="B28" s="259"/>
      <c r="C28" s="260"/>
      <c r="D28" s="62"/>
      <c r="E28" s="71"/>
      <c r="F28" s="64"/>
      <c r="G28" s="59"/>
    </row>
    <row r="29" spans="1:7">
      <c r="A29" s="64"/>
      <c r="B29" s="261"/>
      <c r="C29" s="262"/>
      <c r="D29" s="62" t="s">
        <v>45</v>
      </c>
      <c r="E29" s="153"/>
      <c r="F29" s="64"/>
      <c r="G29" s="65"/>
    </row>
    <row r="30" spans="1:7">
      <c r="A30" s="64"/>
      <c r="B30" s="64"/>
      <c r="C30" s="64"/>
      <c r="D30" s="62"/>
      <c r="E30" s="71"/>
      <c r="F30" s="64"/>
      <c r="G30" s="59"/>
    </row>
    <row r="31" spans="1:7">
      <c r="A31" s="64" t="s">
        <v>51</v>
      </c>
      <c r="B31" s="257"/>
      <c r="C31" s="258"/>
      <c r="D31" s="62"/>
      <c r="E31" s="71"/>
      <c r="F31" s="64"/>
      <c r="G31" s="59"/>
    </row>
    <row r="32" spans="1:7">
      <c r="A32" s="64"/>
      <c r="B32" s="259"/>
      <c r="C32" s="260"/>
      <c r="D32" s="62"/>
      <c r="E32" s="71"/>
      <c r="F32" s="64"/>
      <c r="G32" s="59"/>
    </row>
    <row r="33" spans="1:7">
      <c r="A33" s="64"/>
      <c r="B33" s="261"/>
      <c r="C33" s="262"/>
      <c r="D33" s="62" t="s">
        <v>45</v>
      </c>
      <c r="E33" s="153"/>
      <c r="F33" s="64"/>
      <c r="G33" s="65"/>
    </row>
    <row r="34" spans="1:7">
      <c r="A34" s="64"/>
      <c r="B34" s="64"/>
      <c r="C34" s="64"/>
      <c r="D34" s="62"/>
      <c r="E34" s="71"/>
      <c r="F34" s="64"/>
      <c r="G34" s="59"/>
    </row>
    <row r="35" spans="1:7">
      <c r="A35" s="68" t="s">
        <v>52</v>
      </c>
      <c r="B35" s="257"/>
      <c r="C35" s="258"/>
      <c r="D35" s="62"/>
      <c r="E35" s="71"/>
      <c r="F35" s="64"/>
      <c r="G35" s="59"/>
    </row>
    <row r="36" spans="1:7">
      <c r="A36" s="64"/>
      <c r="B36" s="259"/>
      <c r="C36" s="260"/>
      <c r="D36" s="62"/>
      <c r="E36" s="71"/>
      <c r="F36" s="64"/>
      <c r="G36" s="59"/>
    </row>
    <row r="37" spans="1:7">
      <c r="A37" s="64"/>
      <c r="B37" s="261"/>
      <c r="C37" s="262"/>
      <c r="D37" s="62" t="s">
        <v>45</v>
      </c>
      <c r="E37" s="153"/>
      <c r="F37" s="64"/>
      <c r="G37" s="65"/>
    </row>
    <row r="38" spans="1:7">
      <c r="A38" s="64"/>
      <c r="B38" s="64"/>
      <c r="C38" s="64"/>
      <c r="D38" s="62"/>
      <c r="E38" s="71"/>
      <c r="F38" s="64"/>
      <c r="G38" s="59"/>
    </row>
    <row r="39" spans="1:7">
      <c r="A39" s="68" t="s">
        <v>53</v>
      </c>
      <c r="B39" s="257"/>
      <c r="C39" s="258"/>
      <c r="D39" s="62"/>
      <c r="E39" s="71"/>
      <c r="F39" s="64"/>
      <c r="G39" s="59"/>
    </row>
    <row r="40" spans="1:7">
      <c r="A40" s="64"/>
      <c r="B40" s="259"/>
      <c r="C40" s="260"/>
      <c r="D40" s="62"/>
      <c r="E40" s="71"/>
      <c r="F40" s="64"/>
      <c r="G40" s="59"/>
    </row>
    <row r="41" spans="1:7">
      <c r="A41" s="64"/>
      <c r="B41" s="261"/>
      <c r="C41" s="262"/>
      <c r="D41" s="62" t="s">
        <v>45</v>
      </c>
      <c r="E41" s="153"/>
      <c r="F41" s="64"/>
      <c r="G41" s="65"/>
    </row>
    <row r="42" spans="1:7">
      <c r="A42" s="64"/>
      <c r="B42" s="64"/>
      <c r="C42" s="64"/>
      <c r="D42" s="62"/>
      <c r="E42" s="71"/>
      <c r="F42" s="64"/>
      <c r="G42" s="59"/>
    </row>
    <row r="43" spans="1:7">
      <c r="A43" s="68" t="s">
        <v>54</v>
      </c>
      <c r="B43" s="257"/>
      <c r="C43" s="258"/>
      <c r="D43" s="62"/>
      <c r="E43" s="71"/>
      <c r="F43" s="64"/>
      <c r="G43" s="59"/>
    </row>
    <row r="44" spans="1:7">
      <c r="A44" s="64"/>
      <c r="B44" s="259"/>
      <c r="C44" s="260"/>
      <c r="D44" s="62"/>
      <c r="E44" s="71"/>
      <c r="F44" s="64"/>
      <c r="G44" s="59"/>
    </row>
    <row r="45" spans="1:7">
      <c r="A45" s="64"/>
      <c r="B45" s="261"/>
      <c r="C45" s="262"/>
      <c r="D45" s="62" t="s">
        <v>45</v>
      </c>
      <c r="E45" s="153"/>
      <c r="F45" s="64"/>
      <c r="G45" s="65"/>
    </row>
    <row r="46" spans="1:7" ht="15.75" thickBot="1">
      <c r="A46" s="64"/>
      <c r="B46" s="64"/>
      <c r="C46" s="64"/>
      <c r="D46" s="64"/>
      <c r="E46" s="165"/>
      <c r="F46" s="64"/>
      <c r="G46" s="59"/>
    </row>
    <row r="47" spans="1:7" ht="16.5" thickTop="1" thickBot="1">
      <c r="A47" s="59"/>
      <c r="B47" s="256" t="s">
        <v>55</v>
      </c>
      <c r="C47" s="256"/>
      <c r="D47" s="69" t="s">
        <v>45</v>
      </c>
      <c r="E47" s="151">
        <f>SUM(E9:E45)</f>
        <v>0</v>
      </c>
      <c r="F47" s="59"/>
      <c r="G47" s="59"/>
    </row>
    <row r="48" spans="1:7" ht="15.75" thickTop="1"/>
  </sheetData>
  <sheetProtection password="8C17" sheet="1" objects="1" scenarios="1" selectLockedCells="1"/>
  <mergeCells count="19">
    <mergeCell ref="B47:C47"/>
    <mergeCell ref="B23:C25"/>
    <mergeCell ref="B27:C29"/>
    <mergeCell ref="B31:C33"/>
    <mergeCell ref="B35:C37"/>
    <mergeCell ref="B39:C41"/>
    <mergeCell ref="B43:C45"/>
    <mergeCell ref="B19:C21"/>
    <mergeCell ref="A1:G1"/>
    <mergeCell ref="A2:B2"/>
    <mergeCell ref="C2:F2"/>
    <mergeCell ref="A3:B3"/>
    <mergeCell ref="C3:F3"/>
    <mergeCell ref="A4:B4"/>
    <mergeCell ref="A5:F5"/>
    <mergeCell ref="B6:C6"/>
    <mergeCell ref="B7:C9"/>
    <mergeCell ref="B11:C13"/>
    <mergeCell ref="B15:C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48"/>
  <sheetViews>
    <sheetView workbookViewId="0">
      <selection activeCell="B7" sqref="B7:C9"/>
    </sheetView>
  </sheetViews>
  <sheetFormatPr defaultColWidth="9.140625" defaultRowHeight="15"/>
  <cols>
    <col min="1" max="2" width="9.140625" style="73"/>
    <col min="3" max="3" width="31" style="73" customWidth="1"/>
    <col min="4" max="4" width="9.140625" style="73"/>
    <col min="5" max="5" width="10.85546875" style="73" customWidth="1"/>
    <col min="6" max="6" width="12.42578125" style="73" customWidth="1"/>
    <col min="7" max="7" width="15.5703125" style="73" hidden="1" customWidth="1"/>
    <col min="8" max="16384" width="9.140625" style="6"/>
  </cols>
  <sheetData>
    <row r="1" spans="1:8" ht="15.75">
      <c r="A1" s="276" t="s">
        <v>78</v>
      </c>
      <c r="B1" s="277"/>
      <c r="C1" s="277"/>
      <c r="D1" s="277"/>
      <c r="E1" s="277"/>
      <c r="F1" s="277"/>
      <c r="G1" s="277"/>
    </row>
    <row r="2" spans="1:8">
      <c r="A2" s="265" t="s">
        <v>39</v>
      </c>
      <c r="B2" s="266"/>
      <c r="C2" s="267">
        <f>'B-1 Funded Program Budget'!$B$2</f>
        <v>0</v>
      </c>
      <c r="D2" s="268"/>
      <c r="E2" s="268"/>
      <c r="F2" s="269"/>
      <c r="G2" s="154"/>
      <c r="H2" s="70"/>
    </row>
    <row r="3" spans="1:8">
      <c r="A3" s="265" t="s">
        <v>40</v>
      </c>
      <c r="B3" s="266"/>
      <c r="C3" s="270" t="str">
        <f>'B-1 Funded Program Budget'!$C$4</f>
        <v xml:space="preserve">AB 109 Reentry and SSI Advocacy - Case &amp; Care Management Services </v>
      </c>
      <c r="D3" s="271"/>
      <c r="E3" s="271"/>
      <c r="F3" s="271"/>
      <c r="G3" s="155"/>
      <c r="H3" s="70"/>
    </row>
    <row r="4" spans="1:8">
      <c r="A4" s="265" t="s">
        <v>41</v>
      </c>
      <c r="B4" s="266"/>
      <c r="C4" s="283">
        <f ca="1">NOW()</f>
        <v>42258.455339583335</v>
      </c>
      <c r="D4" s="284"/>
      <c r="E4" s="284"/>
      <c r="F4" s="285"/>
      <c r="G4" s="156"/>
      <c r="H4" s="70"/>
    </row>
    <row r="5" spans="1:8" ht="24.75" customHeight="1">
      <c r="A5" s="273" t="s">
        <v>42</v>
      </c>
      <c r="B5" s="273"/>
      <c r="C5" s="273"/>
      <c r="D5" s="273"/>
      <c r="E5" s="273"/>
      <c r="F5" s="274"/>
      <c r="G5" s="156"/>
    </row>
    <row r="6" spans="1:8">
      <c r="A6" s="157"/>
      <c r="B6" s="275" t="s">
        <v>43</v>
      </c>
      <c r="C6" s="275"/>
      <c r="D6" s="158"/>
      <c r="E6" s="152" t="s">
        <v>30</v>
      </c>
      <c r="F6" s="159"/>
      <c r="G6" s="160" t="s">
        <v>44</v>
      </c>
    </row>
    <row r="7" spans="1:8">
      <c r="A7" s="61">
        <v>1</v>
      </c>
      <c r="B7" s="257"/>
      <c r="C7" s="278"/>
      <c r="D7" s="62"/>
      <c r="E7" s="63"/>
      <c r="F7" s="64"/>
      <c r="G7" s="59"/>
    </row>
    <row r="8" spans="1:8">
      <c r="A8" s="64"/>
      <c r="B8" s="279"/>
      <c r="C8" s="280"/>
      <c r="D8" s="62"/>
      <c r="E8" s="63"/>
      <c r="F8" s="64"/>
      <c r="G8" s="59"/>
    </row>
    <row r="9" spans="1:8">
      <c r="A9" s="64"/>
      <c r="B9" s="281"/>
      <c r="C9" s="282"/>
      <c r="D9" s="62" t="s">
        <v>45</v>
      </c>
      <c r="E9" s="153"/>
      <c r="F9" s="64"/>
      <c r="G9" s="65"/>
    </row>
    <row r="10" spans="1:8">
      <c r="A10" s="64"/>
      <c r="B10" s="64"/>
      <c r="C10" s="64"/>
      <c r="D10" s="62"/>
      <c r="E10" s="63"/>
      <c r="F10" s="64"/>
      <c r="G10" s="59"/>
    </row>
    <row r="11" spans="1:8">
      <c r="A11" s="64" t="s">
        <v>46</v>
      </c>
      <c r="B11" s="257"/>
      <c r="C11" s="278"/>
      <c r="D11" s="62"/>
      <c r="E11" s="63"/>
      <c r="F11" s="64"/>
      <c r="G11" s="59"/>
    </row>
    <row r="12" spans="1:8">
      <c r="A12" s="64"/>
      <c r="B12" s="279"/>
      <c r="C12" s="280"/>
      <c r="D12" s="62"/>
      <c r="E12" s="63"/>
      <c r="F12" s="64"/>
      <c r="G12" s="59"/>
    </row>
    <row r="13" spans="1:8">
      <c r="A13" s="64"/>
      <c r="B13" s="281"/>
      <c r="C13" s="282"/>
      <c r="D13" s="62" t="s">
        <v>45</v>
      </c>
      <c r="E13" s="153"/>
      <c r="F13" s="64"/>
      <c r="G13" s="65"/>
    </row>
    <row r="14" spans="1:8">
      <c r="A14" s="66"/>
      <c r="B14" s="67"/>
      <c r="C14" s="67"/>
      <c r="D14" s="62"/>
      <c r="E14" s="63"/>
      <c r="F14" s="64"/>
      <c r="G14" s="59"/>
    </row>
    <row r="15" spans="1:8">
      <c r="A15" s="64" t="s">
        <v>47</v>
      </c>
      <c r="B15" s="257"/>
      <c r="C15" s="278"/>
      <c r="D15" s="62"/>
      <c r="E15" s="63"/>
      <c r="F15" s="64"/>
      <c r="G15" s="59"/>
    </row>
    <row r="16" spans="1:8">
      <c r="A16" s="64"/>
      <c r="B16" s="279"/>
      <c r="C16" s="280"/>
      <c r="D16" s="62"/>
      <c r="E16" s="63"/>
      <c r="F16" s="64"/>
      <c r="G16" s="59"/>
    </row>
    <row r="17" spans="1:7">
      <c r="A17" s="64"/>
      <c r="B17" s="281"/>
      <c r="C17" s="282"/>
      <c r="D17" s="62" t="s">
        <v>45</v>
      </c>
      <c r="E17" s="153"/>
      <c r="F17" s="64"/>
      <c r="G17" s="65"/>
    </row>
    <row r="18" spans="1:7">
      <c r="A18" s="64"/>
      <c r="B18" s="64"/>
      <c r="C18" s="64"/>
      <c r="D18" s="62"/>
      <c r="E18" s="63"/>
      <c r="F18" s="64"/>
      <c r="G18" s="59"/>
    </row>
    <row r="19" spans="1:7">
      <c r="A19" s="64" t="s">
        <v>48</v>
      </c>
      <c r="B19" s="257"/>
      <c r="C19" s="278"/>
      <c r="D19" s="62"/>
      <c r="E19" s="63"/>
      <c r="F19" s="64"/>
      <c r="G19" s="59"/>
    </row>
    <row r="20" spans="1:7">
      <c r="A20" s="64"/>
      <c r="B20" s="279"/>
      <c r="C20" s="280"/>
      <c r="D20" s="62"/>
      <c r="E20" s="63"/>
      <c r="F20" s="64"/>
      <c r="G20" s="59"/>
    </row>
    <row r="21" spans="1:7">
      <c r="A21" s="64"/>
      <c r="B21" s="281"/>
      <c r="C21" s="282"/>
      <c r="D21" s="62" t="s">
        <v>45</v>
      </c>
      <c r="E21" s="153"/>
      <c r="F21" s="64"/>
      <c r="G21" s="65"/>
    </row>
    <row r="22" spans="1:7">
      <c r="A22" s="64"/>
      <c r="B22" s="64"/>
      <c r="C22" s="64"/>
      <c r="D22" s="62"/>
      <c r="E22" s="63"/>
      <c r="F22" s="64"/>
      <c r="G22" s="59"/>
    </row>
    <row r="23" spans="1:7">
      <c r="A23" s="64" t="s">
        <v>49</v>
      </c>
      <c r="B23" s="257"/>
      <c r="C23" s="278"/>
      <c r="D23" s="62"/>
      <c r="E23" s="63"/>
      <c r="F23" s="64"/>
      <c r="G23" s="59"/>
    </row>
    <row r="24" spans="1:7">
      <c r="A24" s="64"/>
      <c r="B24" s="279"/>
      <c r="C24" s="280"/>
      <c r="D24" s="62"/>
      <c r="E24" s="63"/>
      <c r="F24" s="64"/>
      <c r="G24" s="59"/>
    </row>
    <row r="25" spans="1:7">
      <c r="A25" s="64"/>
      <c r="B25" s="281"/>
      <c r="C25" s="282"/>
      <c r="D25" s="62" t="s">
        <v>45</v>
      </c>
      <c r="E25" s="153"/>
      <c r="F25" s="64"/>
      <c r="G25" s="65"/>
    </row>
    <row r="26" spans="1:7">
      <c r="A26" s="64"/>
      <c r="B26" s="64"/>
      <c r="C26" s="64"/>
      <c r="D26" s="62"/>
      <c r="E26" s="71"/>
      <c r="F26" s="64"/>
      <c r="G26" s="59"/>
    </row>
    <row r="27" spans="1:7">
      <c r="A27" s="64" t="s">
        <v>50</v>
      </c>
      <c r="B27" s="257"/>
      <c r="C27" s="278"/>
      <c r="D27" s="62"/>
      <c r="E27" s="63"/>
      <c r="F27" s="64"/>
      <c r="G27" s="59"/>
    </row>
    <row r="28" spans="1:7">
      <c r="A28" s="64"/>
      <c r="B28" s="279"/>
      <c r="C28" s="280"/>
      <c r="D28" s="62"/>
      <c r="E28" s="63"/>
      <c r="F28" s="64"/>
      <c r="G28" s="59"/>
    </row>
    <row r="29" spans="1:7">
      <c r="A29" s="64"/>
      <c r="B29" s="281"/>
      <c r="C29" s="282"/>
      <c r="D29" s="62" t="s">
        <v>45</v>
      </c>
      <c r="E29" s="153"/>
      <c r="F29" s="64"/>
      <c r="G29" s="65"/>
    </row>
    <row r="30" spans="1:7">
      <c r="A30" s="64"/>
      <c r="B30" s="64"/>
      <c r="C30" s="64"/>
      <c r="D30" s="62"/>
      <c r="E30" s="63"/>
      <c r="F30" s="64"/>
      <c r="G30" s="59"/>
    </row>
    <row r="31" spans="1:7">
      <c r="A31" s="64" t="s">
        <v>51</v>
      </c>
      <c r="B31" s="257"/>
      <c r="C31" s="278"/>
      <c r="D31" s="62"/>
      <c r="E31" s="63"/>
      <c r="F31" s="64"/>
      <c r="G31" s="59"/>
    </row>
    <row r="32" spans="1:7">
      <c r="A32" s="64"/>
      <c r="B32" s="279"/>
      <c r="C32" s="280"/>
      <c r="D32" s="62"/>
      <c r="E32" s="63"/>
      <c r="F32" s="64"/>
      <c r="G32" s="59"/>
    </row>
    <row r="33" spans="1:7">
      <c r="A33" s="64"/>
      <c r="B33" s="281"/>
      <c r="C33" s="282"/>
      <c r="D33" s="62" t="s">
        <v>45</v>
      </c>
      <c r="E33" s="153"/>
      <c r="F33" s="64"/>
      <c r="G33" s="65"/>
    </row>
    <row r="34" spans="1:7">
      <c r="A34" s="64"/>
      <c r="B34" s="64"/>
      <c r="C34" s="64"/>
      <c r="D34" s="62"/>
      <c r="E34" s="63"/>
      <c r="F34" s="64"/>
      <c r="G34" s="59"/>
    </row>
    <row r="35" spans="1:7">
      <c r="A35" s="68" t="s">
        <v>52</v>
      </c>
      <c r="B35" s="257"/>
      <c r="C35" s="278"/>
      <c r="D35" s="62"/>
      <c r="E35" s="63"/>
      <c r="F35" s="64"/>
      <c r="G35" s="59"/>
    </row>
    <row r="36" spans="1:7">
      <c r="A36" s="64"/>
      <c r="B36" s="279"/>
      <c r="C36" s="280"/>
      <c r="D36" s="62"/>
      <c r="E36" s="63"/>
      <c r="F36" s="64"/>
      <c r="G36" s="59"/>
    </row>
    <row r="37" spans="1:7">
      <c r="A37" s="64"/>
      <c r="B37" s="281"/>
      <c r="C37" s="282"/>
      <c r="D37" s="62" t="s">
        <v>45</v>
      </c>
      <c r="E37" s="153"/>
      <c r="F37" s="64"/>
      <c r="G37" s="65"/>
    </row>
    <row r="38" spans="1:7">
      <c r="A38" s="64"/>
      <c r="B38" s="64"/>
      <c r="C38" s="64"/>
      <c r="D38" s="62"/>
      <c r="E38" s="63"/>
      <c r="F38" s="64"/>
      <c r="G38" s="59"/>
    </row>
    <row r="39" spans="1:7">
      <c r="A39" s="68" t="s">
        <v>53</v>
      </c>
      <c r="B39" s="257"/>
      <c r="C39" s="278"/>
      <c r="D39" s="62"/>
      <c r="E39" s="63"/>
      <c r="F39" s="64"/>
      <c r="G39" s="59"/>
    </row>
    <row r="40" spans="1:7">
      <c r="A40" s="64"/>
      <c r="B40" s="279"/>
      <c r="C40" s="280"/>
      <c r="D40" s="62"/>
      <c r="E40" s="63"/>
      <c r="F40" s="64"/>
      <c r="G40" s="59"/>
    </row>
    <row r="41" spans="1:7">
      <c r="A41" s="64"/>
      <c r="B41" s="281"/>
      <c r="C41" s="282"/>
      <c r="D41" s="62" t="s">
        <v>45</v>
      </c>
      <c r="E41" s="153"/>
      <c r="F41" s="64"/>
      <c r="G41" s="65"/>
    </row>
    <row r="42" spans="1:7">
      <c r="A42" s="64"/>
      <c r="B42" s="64"/>
      <c r="C42" s="64"/>
      <c r="D42" s="62"/>
      <c r="E42" s="63"/>
      <c r="F42" s="64"/>
      <c r="G42" s="59"/>
    </row>
    <row r="43" spans="1:7">
      <c r="A43" s="68" t="s">
        <v>54</v>
      </c>
      <c r="B43" s="257"/>
      <c r="C43" s="278"/>
      <c r="D43" s="62"/>
      <c r="E43" s="63"/>
      <c r="F43" s="64"/>
      <c r="G43" s="59"/>
    </row>
    <row r="44" spans="1:7">
      <c r="A44" s="64"/>
      <c r="B44" s="279"/>
      <c r="C44" s="280"/>
      <c r="D44" s="62"/>
      <c r="E44" s="63"/>
      <c r="F44" s="64"/>
      <c r="G44" s="59"/>
    </row>
    <row r="45" spans="1:7">
      <c r="A45" s="64"/>
      <c r="B45" s="281"/>
      <c r="C45" s="282"/>
      <c r="D45" s="62" t="s">
        <v>45</v>
      </c>
      <c r="E45" s="153"/>
      <c r="F45" s="64"/>
      <c r="G45" s="65"/>
    </row>
    <row r="46" spans="1:7" ht="15.75" thickBot="1">
      <c r="A46" s="64"/>
      <c r="B46" s="64"/>
      <c r="C46" s="64"/>
      <c r="D46" s="64"/>
      <c r="E46" s="64"/>
      <c r="F46" s="64"/>
      <c r="G46" s="59"/>
    </row>
    <row r="47" spans="1:7" ht="16.5" thickTop="1" thickBot="1">
      <c r="A47" s="59"/>
      <c r="B47" s="256" t="s">
        <v>55</v>
      </c>
      <c r="C47" s="256"/>
      <c r="D47" s="69" t="s">
        <v>45</v>
      </c>
      <c r="E47" s="151">
        <f>SUM(E9:E45)</f>
        <v>0</v>
      </c>
      <c r="F47" s="59"/>
      <c r="G47" s="6"/>
    </row>
    <row r="48" spans="1:7" ht="15.75" thickTop="1">
      <c r="A48" s="72"/>
      <c r="B48" s="72"/>
      <c r="C48" s="72"/>
      <c r="D48" s="72"/>
      <c r="E48" s="72"/>
      <c r="F48" s="72"/>
      <c r="G48" s="72"/>
    </row>
  </sheetData>
  <sheetProtection password="8C17" sheet="1" objects="1" scenarios="1" selectLockedCells="1"/>
  <mergeCells count="20">
    <mergeCell ref="B47:C47"/>
    <mergeCell ref="B23:C25"/>
    <mergeCell ref="B27:C29"/>
    <mergeCell ref="B31:C33"/>
    <mergeCell ref="B35:C37"/>
    <mergeCell ref="B39:C41"/>
    <mergeCell ref="B43:C45"/>
    <mergeCell ref="B19:C21"/>
    <mergeCell ref="A1:G1"/>
    <mergeCell ref="A2:B2"/>
    <mergeCell ref="C2:F2"/>
    <mergeCell ref="A3:B3"/>
    <mergeCell ref="C3:F3"/>
    <mergeCell ref="A4:B4"/>
    <mergeCell ref="C4:F4"/>
    <mergeCell ref="A5:F5"/>
    <mergeCell ref="B6:C6"/>
    <mergeCell ref="B7:C9"/>
    <mergeCell ref="B11:C13"/>
    <mergeCell ref="B15:C17"/>
  </mergeCells>
  <pageMargins left="0.7" right="0.7" top="0.75" bottom="0.75" header="0.3" footer="0.3"/>
  <pageSetup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workbookViewId="0">
      <selection activeCell="B7" sqref="B7:C9"/>
    </sheetView>
  </sheetViews>
  <sheetFormatPr defaultColWidth="9.140625" defaultRowHeight="15"/>
  <cols>
    <col min="1" max="2" width="9.140625" style="73"/>
    <col min="3" max="3" width="31.140625" style="73" customWidth="1"/>
    <col min="4" max="4" width="9.140625" style="73"/>
    <col min="5" max="5" width="10.85546875" style="73" customWidth="1"/>
    <col min="6" max="6" width="12.42578125" style="73" customWidth="1"/>
    <col min="7" max="7" width="15.5703125" style="73" hidden="1" customWidth="1"/>
    <col min="8" max="16384" width="9.140625" style="6"/>
  </cols>
  <sheetData>
    <row r="1" spans="1:8" ht="15.75">
      <c r="A1" s="276" t="s">
        <v>81</v>
      </c>
      <c r="B1" s="277"/>
      <c r="C1" s="277"/>
      <c r="D1" s="277"/>
      <c r="E1" s="277"/>
      <c r="F1" s="277"/>
      <c r="G1" s="277"/>
    </row>
    <row r="2" spans="1:8">
      <c r="A2" s="265" t="s">
        <v>39</v>
      </c>
      <c r="B2" s="266"/>
      <c r="C2" s="267">
        <f>'B-1 Funded Program Budget'!$B$2</f>
        <v>0</v>
      </c>
      <c r="D2" s="268"/>
      <c r="E2" s="268"/>
      <c r="F2" s="269"/>
      <c r="G2" s="154"/>
      <c r="H2" s="70"/>
    </row>
    <row r="3" spans="1:8">
      <c r="A3" s="265" t="s">
        <v>40</v>
      </c>
      <c r="B3" s="266"/>
      <c r="C3" s="271" t="str">
        <f>'B-1 Funded Program Budget'!$C$4</f>
        <v xml:space="preserve">AB 109 Reentry and SSI Advocacy - Case &amp; Care Management Services </v>
      </c>
      <c r="D3" s="271"/>
      <c r="E3" s="271"/>
      <c r="F3" s="271"/>
      <c r="G3" s="155"/>
      <c r="H3" s="70"/>
    </row>
    <row r="4" spans="1:8">
      <c r="A4" s="265" t="s">
        <v>41</v>
      </c>
      <c r="B4" s="266"/>
      <c r="C4" s="283">
        <f ca="1">NOW()</f>
        <v>42258.455339583335</v>
      </c>
      <c r="D4" s="284"/>
      <c r="E4" s="284"/>
      <c r="F4" s="285"/>
      <c r="G4" s="156"/>
      <c r="H4" s="70"/>
    </row>
    <row r="5" spans="1:8" ht="24.75" customHeight="1">
      <c r="A5" s="273" t="s">
        <v>42</v>
      </c>
      <c r="B5" s="273"/>
      <c r="C5" s="273"/>
      <c r="D5" s="273"/>
      <c r="E5" s="273"/>
      <c r="F5" s="274"/>
      <c r="G5" s="156"/>
    </row>
    <row r="6" spans="1:8">
      <c r="A6" s="157"/>
      <c r="B6" s="275" t="s">
        <v>43</v>
      </c>
      <c r="C6" s="275"/>
      <c r="D6" s="158"/>
      <c r="E6" s="201" t="s">
        <v>30</v>
      </c>
      <c r="F6" s="159"/>
      <c r="G6" s="160" t="s">
        <v>44</v>
      </c>
    </row>
    <row r="7" spans="1:8">
      <c r="A7" s="61">
        <v>1</v>
      </c>
      <c r="B7" s="257"/>
      <c r="C7" s="278"/>
      <c r="D7" s="62"/>
      <c r="E7" s="63"/>
      <c r="F7" s="64"/>
      <c r="G7" s="59"/>
    </row>
    <row r="8" spans="1:8">
      <c r="A8" s="64"/>
      <c r="B8" s="279"/>
      <c r="C8" s="280"/>
      <c r="D8" s="62"/>
      <c r="E8" s="63"/>
      <c r="F8" s="64"/>
      <c r="G8" s="59"/>
    </row>
    <row r="9" spans="1:8">
      <c r="A9" s="64"/>
      <c r="B9" s="281"/>
      <c r="C9" s="282"/>
      <c r="D9" s="62" t="s">
        <v>45</v>
      </c>
      <c r="E9" s="153"/>
      <c r="F9" s="64"/>
      <c r="G9" s="65"/>
    </row>
    <row r="10" spans="1:8">
      <c r="A10" s="64"/>
      <c r="B10" s="64"/>
      <c r="C10" s="64"/>
      <c r="D10" s="62"/>
      <c r="E10" s="63"/>
      <c r="F10" s="64"/>
      <c r="G10" s="59"/>
    </row>
    <row r="11" spans="1:8">
      <c r="A11" s="64" t="s">
        <v>46</v>
      </c>
      <c r="B11" s="257"/>
      <c r="C11" s="278"/>
      <c r="D11" s="62"/>
      <c r="E11" s="63"/>
      <c r="F11" s="64"/>
      <c r="G11" s="59"/>
    </row>
    <row r="12" spans="1:8">
      <c r="A12" s="64"/>
      <c r="B12" s="279"/>
      <c r="C12" s="280"/>
      <c r="D12" s="62"/>
      <c r="E12" s="63"/>
      <c r="F12" s="64"/>
      <c r="G12" s="59"/>
    </row>
    <row r="13" spans="1:8">
      <c r="A13" s="64"/>
      <c r="B13" s="281"/>
      <c r="C13" s="282"/>
      <c r="D13" s="62" t="s">
        <v>45</v>
      </c>
      <c r="E13" s="153"/>
      <c r="F13" s="64"/>
      <c r="G13" s="65"/>
    </row>
    <row r="14" spans="1:8">
      <c r="A14" s="66"/>
      <c r="B14" s="67"/>
      <c r="C14" s="67"/>
      <c r="D14" s="62"/>
      <c r="E14" s="63"/>
      <c r="F14" s="64"/>
      <c r="G14" s="59"/>
    </row>
    <row r="15" spans="1:8">
      <c r="A15" s="64" t="s">
        <v>47</v>
      </c>
      <c r="B15" s="257"/>
      <c r="C15" s="278"/>
      <c r="D15" s="62"/>
      <c r="E15" s="63"/>
      <c r="F15" s="64"/>
      <c r="G15" s="59"/>
    </row>
    <row r="16" spans="1:8">
      <c r="A16" s="64"/>
      <c r="B16" s="279"/>
      <c r="C16" s="280"/>
      <c r="D16" s="62"/>
      <c r="E16" s="63"/>
      <c r="F16" s="64"/>
      <c r="G16" s="59"/>
    </row>
    <row r="17" spans="1:7">
      <c r="A17" s="64"/>
      <c r="B17" s="281"/>
      <c r="C17" s="282"/>
      <c r="D17" s="62" t="s">
        <v>45</v>
      </c>
      <c r="E17" s="153"/>
      <c r="F17" s="64"/>
      <c r="G17" s="65"/>
    </row>
    <row r="18" spans="1:7">
      <c r="A18" s="64"/>
      <c r="B18" s="64"/>
      <c r="C18" s="64"/>
      <c r="D18" s="62"/>
      <c r="E18" s="63"/>
      <c r="F18" s="64"/>
      <c r="G18" s="59"/>
    </row>
    <row r="19" spans="1:7">
      <c r="A19" s="64" t="s">
        <v>48</v>
      </c>
      <c r="B19" s="257"/>
      <c r="C19" s="278"/>
      <c r="D19" s="62"/>
      <c r="E19" s="63"/>
      <c r="F19" s="64"/>
      <c r="G19" s="59"/>
    </row>
    <row r="20" spans="1:7">
      <c r="A20" s="64"/>
      <c r="B20" s="279"/>
      <c r="C20" s="280"/>
      <c r="D20" s="62"/>
      <c r="E20" s="63"/>
      <c r="F20" s="64"/>
      <c r="G20" s="59"/>
    </row>
    <row r="21" spans="1:7">
      <c r="A21" s="64"/>
      <c r="B21" s="281"/>
      <c r="C21" s="282"/>
      <c r="D21" s="62" t="s">
        <v>45</v>
      </c>
      <c r="E21" s="153"/>
      <c r="F21" s="64"/>
      <c r="G21" s="65"/>
    </row>
    <row r="22" spans="1:7">
      <c r="A22" s="64"/>
      <c r="B22" s="64"/>
      <c r="C22" s="64"/>
      <c r="D22" s="62"/>
      <c r="E22" s="63"/>
      <c r="F22" s="64"/>
      <c r="G22" s="59"/>
    </row>
    <row r="23" spans="1:7">
      <c r="A23" s="64" t="s">
        <v>49</v>
      </c>
      <c r="B23" s="257"/>
      <c r="C23" s="278"/>
      <c r="D23" s="62"/>
      <c r="E23" s="63"/>
      <c r="F23" s="64"/>
      <c r="G23" s="59"/>
    </row>
    <row r="24" spans="1:7">
      <c r="A24" s="64"/>
      <c r="B24" s="279"/>
      <c r="C24" s="280"/>
      <c r="D24" s="62"/>
      <c r="E24" s="63"/>
      <c r="F24" s="64"/>
      <c r="G24" s="59"/>
    </row>
    <row r="25" spans="1:7">
      <c r="A25" s="64"/>
      <c r="B25" s="281"/>
      <c r="C25" s="282"/>
      <c r="D25" s="62" t="s">
        <v>45</v>
      </c>
      <c r="E25" s="153"/>
      <c r="F25" s="64"/>
      <c r="G25" s="65"/>
    </row>
    <row r="26" spans="1:7">
      <c r="A26" s="64"/>
      <c r="B26" s="64"/>
      <c r="C26" s="64"/>
      <c r="D26" s="62"/>
      <c r="E26" s="71"/>
      <c r="F26" s="64"/>
      <c r="G26" s="59"/>
    </row>
    <row r="27" spans="1:7">
      <c r="A27" s="64" t="s">
        <v>50</v>
      </c>
      <c r="B27" s="257"/>
      <c r="C27" s="278"/>
      <c r="D27" s="62"/>
      <c r="E27" s="63"/>
      <c r="F27" s="64"/>
      <c r="G27" s="59"/>
    </row>
    <row r="28" spans="1:7">
      <c r="A28" s="64"/>
      <c r="B28" s="279"/>
      <c r="C28" s="280"/>
      <c r="D28" s="62"/>
      <c r="E28" s="63"/>
      <c r="F28" s="64"/>
      <c r="G28" s="59"/>
    </row>
    <row r="29" spans="1:7">
      <c r="A29" s="64"/>
      <c r="B29" s="281"/>
      <c r="C29" s="282"/>
      <c r="D29" s="62" t="s">
        <v>45</v>
      </c>
      <c r="E29" s="153"/>
      <c r="F29" s="64"/>
      <c r="G29" s="65"/>
    </row>
    <row r="30" spans="1:7">
      <c r="A30" s="64"/>
      <c r="B30" s="64"/>
      <c r="C30" s="64"/>
      <c r="D30" s="62"/>
      <c r="E30" s="63"/>
      <c r="F30" s="64"/>
      <c r="G30" s="59"/>
    </row>
    <row r="31" spans="1:7">
      <c r="A31" s="64" t="s">
        <v>51</v>
      </c>
      <c r="B31" s="257"/>
      <c r="C31" s="278"/>
      <c r="D31" s="62"/>
      <c r="E31" s="63"/>
      <c r="F31" s="64"/>
      <c r="G31" s="59"/>
    </row>
    <row r="32" spans="1:7">
      <c r="A32" s="64"/>
      <c r="B32" s="279"/>
      <c r="C32" s="280"/>
      <c r="D32" s="62"/>
      <c r="E32" s="63"/>
      <c r="F32" s="64"/>
      <c r="G32" s="59"/>
    </row>
    <row r="33" spans="1:7">
      <c r="A33" s="64"/>
      <c r="B33" s="281"/>
      <c r="C33" s="282"/>
      <c r="D33" s="62" t="s">
        <v>45</v>
      </c>
      <c r="E33" s="153"/>
      <c r="F33" s="64"/>
      <c r="G33" s="65"/>
    </row>
    <row r="34" spans="1:7">
      <c r="A34" s="64"/>
      <c r="B34" s="64"/>
      <c r="C34" s="64"/>
      <c r="D34" s="62"/>
      <c r="E34" s="63"/>
      <c r="F34" s="64"/>
      <c r="G34" s="59"/>
    </row>
    <row r="35" spans="1:7">
      <c r="A35" s="68" t="s">
        <v>52</v>
      </c>
      <c r="B35" s="257"/>
      <c r="C35" s="278"/>
      <c r="D35" s="62"/>
      <c r="E35" s="63"/>
      <c r="F35" s="64"/>
      <c r="G35" s="59"/>
    </row>
    <row r="36" spans="1:7">
      <c r="A36" s="64"/>
      <c r="B36" s="279"/>
      <c r="C36" s="280"/>
      <c r="D36" s="62"/>
      <c r="E36" s="63"/>
      <c r="F36" s="64"/>
      <c r="G36" s="59"/>
    </row>
    <row r="37" spans="1:7">
      <c r="A37" s="64"/>
      <c r="B37" s="281"/>
      <c r="C37" s="282"/>
      <c r="D37" s="62" t="s">
        <v>45</v>
      </c>
      <c r="E37" s="153"/>
      <c r="F37" s="64"/>
      <c r="G37" s="65"/>
    </row>
    <row r="38" spans="1:7">
      <c r="A38" s="64"/>
      <c r="B38" s="64"/>
      <c r="C38" s="64"/>
      <c r="D38" s="62"/>
      <c r="E38" s="63"/>
      <c r="F38" s="64"/>
      <c r="G38" s="59"/>
    </row>
    <row r="39" spans="1:7">
      <c r="A39" s="68" t="s">
        <v>53</v>
      </c>
      <c r="B39" s="257"/>
      <c r="C39" s="278"/>
      <c r="D39" s="62"/>
      <c r="E39" s="63"/>
      <c r="F39" s="64"/>
      <c r="G39" s="59"/>
    </row>
    <row r="40" spans="1:7">
      <c r="A40" s="64"/>
      <c r="B40" s="279"/>
      <c r="C40" s="280"/>
      <c r="D40" s="62"/>
      <c r="E40" s="63"/>
      <c r="F40" s="64"/>
      <c r="G40" s="59"/>
    </row>
    <row r="41" spans="1:7">
      <c r="A41" s="64"/>
      <c r="B41" s="281"/>
      <c r="C41" s="282"/>
      <c r="D41" s="62" t="s">
        <v>45</v>
      </c>
      <c r="E41" s="153"/>
      <c r="F41" s="64"/>
      <c r="G41" s="65"/>
    </row>
    <row r="42" spans="1:7">
      <c r="A42" s="64"/>
      <c r="B42" s="64"/>
      <c r="C42" s="64"/>
      <c r="D42" s="62"/>
      <c r="E42" s="63"/>
      <c r="F42" s="64"/>
      <c r="G42" s="59"/>
    </row>
    <row r="43" spans="1:7">
      <c r="A43" s="68" t="s">
        <v>54</v>
      </c>
      <c r="B43" s="257"/>
      <c r="C43" s="278"/>
      <c r="D43" s="62"/>
      <c r="E43" s="63"/>
      <c r="F43" s="64"/>
      <c r="G43" s="59"/>
    </row>
    <row r="44" spans="1:7">
      <c r="A44" s="64"/>
      <c r="B44" s="279"/>
      <c r="C44" s="280"/>
      <c r="D44" s="62"/>
      <c r="E44" s="63"/>
      <c r="F44" s="64"/>
      <c r="G44" s="59"/>
    </row>
    <row r="45" spans="1:7">
      <c r="A45" s="64"/>
      <c r="B45" s="281"/>
      <c r="C45" s="282"/>
      <c r="D45" s="62" t="s">
        <v>45</v>
      </c>
      <c r="E45" s="153"/>
      <c r="F45" s="64"/>
      <c r="G45" s="65"/>
    </row>
    <row r="46" spans="1:7" ht="15.75" thickBot="1">
      <c r="A46" s="64"/>
      <c r="B46" s="64"/>
      <c r="C46" s="64"/>
      <c r="D46" s="64"/>
      <c r="E46" s="64"/>
      <c r="F46" s="64"/>
      <c r="G46" s="59"/>
    </row>
    <row r="47" spans="1:7" ht="16.5" thickTop="1" thickBot="1">
      <c r="A47" s="59"/>
      <c r="B47" s="256" t="s">
        <v>55</v>
      </c>
      <c r="C47" s="256"/>
      <c r="D47" s="69" t="s">
        <v>45</v>
      </c>
      <c r="E47" s="151">
        <f>SUM(E9:E45)</f>
        <v>0</v>
      </c>
      <c r="F47" s="59"/>
      <c r="G47" s="6"/>
    </row>
    <row r="48" spans="1:7" ht="15.75" thickTop="1">
      <c r="A48" s="72"/>
      <c r="B48" s="72"/>
      <c r="C48" s="72"/>
      <c r="D48" s="72"/>
      <c r="E48" s="72"/>
      <c r="F48" s="72"/>
      <c r="G48" s="72"/>
    </row>
  </sheetData>
  <sheetProtection password="8C17" sheet="1" objects="1" scenarios="1" selectLockedCells="1"/>
  <mergeCells count="20">
    <mergeCell ref="B19:C21"/>
    <mergeCell ref="A1:G1"/>
    <mergeCell ref="A2:B2"/>
    <mergeCell ref="C2:F2"/>
    <mergeCell ref="A3:B3"/>
    <mergeCell ref="C3:F3"/>
    <mergeCell ref="A4:B4"/>
    <mergeCell ref="C4:F4"/>
    <mergeCell ref="A5:F5"/>
    <mergeCell ref="B6:C6"/>
    <mergeCell ref="B7:C9"/>
    <mergeCell ref="B11:C13"/>
    <mergeCell ref="B15:C17"/>
    <mergeCell ref="B47:C47"/>
    <mergeCell ref="B23:C25"/>
    <mergeCell ref="B27:C29"/>
    <mergeCell ref="B31:C33"/>
    <mergeCell ref="B35:C37"/>
    <mergeCell ref="B39:C41"/>
    <mergeCell ref="B43:C45"/>
  </mergeCells>
  <pageMargins left="0.7" right="0.7" top="0.75" bottom="0.75" header="0.3" footer="0.3"/>
  <pageSetup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workbookViewId="0">
      <selection activeCell="B7" sqref="B7:C9"/>
    </sheetView>
  </sheetViews>
  <sheetFormatPr defaultColWidth="9.140625" defaultRowHeight="15"/>
  <cols>
    <col min="1" max="2" width="9.140625" style="6"/>
    <col min="3" max="3" width="31.7109375" style="6" customWidth="1"/>
    <col min="4" max="4" width="9.140625" style="6"/>
    <col min="5" max="5" width="10.85546875" style="6" customWidth="1"/>
    <col min="6" max="6" width="12.42578125" style="6" customWidth="1"/>
    <col min="7" max="7" width="0" style="6" hidden="1" customWidth="1"/>
    <col min="8" max="16384" width="9.140625" style="6"/>
  </cols>
  <sheetData>
    <row r="1" spans="1:7" ht="15.75">
      <c r="A1" s="276" t="s">
        <v>79</v>
      </c>
      <c r="B1" s="277"/>
      <c r="C1" s="277"/>
      <c r="D1" s="277"/>
      <c r="E1" s="277"/>
      <c r="F1" s="277"/>
      <c r="G1" s="277"/>
    </row>
    <row r="2" spans="1:7">
      <c r="A2" s="265" t="s">
        <v>39</v>
      </c>
      <c r="B2" s="266"/>
      <c r="C2" s="292">
        <f>'B-1 Funded Program Budget'!$B$2</f>
        <v>0</v>
      </c>
      <c r="D2" s="293"/>
      <c r="E2" s="293"/>
      <c r="F2" s="294"/>
      <c r="G2" s="154"/>
    </row>
    <row r="3" spans="1:7">
      <c r="A3" s="265" t="s">
        <v>40</v>
      </c>
      <c r="B3" s="266"/>
      <c r="C3" s="295" t="str">
        <f>'B-1 Funded Program Budget'!$C$4</f>
        <v xml:space="preserve">AB 109 Reentry and SSI Advocacy - Case &amp; Care Management Services </v>
      </c>
      <c r="D3" s="296"/>
      <c r="E3" s="296"/>
      <c r="F3" s="297"/>
      <c r="G3" s="155"/>
    </row>
    <row r="4" spans="1:7">
      <c r="A4" s="265" t="s">
        <v>41</v>
      </c>
      <c r="B4" s="266"/>
      <c r="C4" s="283">
        <f ca="1">NOW()</f>
        <v>42258.455339583335</v>
      </c>
      <c r="D4" s="284"/>
      <c r="E4" s="284"/>
      <c r="F4" s="285"/>
      <c r="G4" s="156"/>
    </row>
    <row r="5" spans="1:7" ht="30" customHeight="1">
      <c r="A5" s="298" t="s">
        <v>56</v>
      </c>
      <c r="B5" s="298"/>
      <c r="C5" s="298"/>
      <c r="D5" s="298"/>
      <c r="E5" s="298"/>
      <c r="F5" s="299"/>
      <c r="G5" s="156"/>
    </row>
    <row r="6" spans="1:7">
      <c r="A6" s="157"/>
      <c r="B6" s="275" t="s">
        <v>43</v>
      </c>
      <c r="C6" s="275"/>
      <c r="D6" s="158"/>
      <c r="E6" s="201" t="s">
        <v>30</v>
      </c>
      <c r="F6" s="159"/>
      <c r="G6" s="160" t="s">
        <v>44</v>
      </c>
    </row>
    <row r="7" spans="1:7">
      <c r="A7" s="61">
        <v>1</v>
      </c>
      <c r="B7" s="257"/>
      <c r="C7" s="278"/>
      <c r="D7" s="62"/>
      <c r="E7" s="63"/>
      <c r="F7" s="64"/>
      <c r="G7" s="59"/>
    </row>
    <row r="8" spans="1:7">
      <c r="A8" s="64"/>
      <c r="B8" s="279"/>
      <c r="C8" s="280"/>
      <c r="D8" s="62"/>
      <c r="E8" s="63"/>
      <c r="F8" s="64"/>
      <c r="G8" s="59"/>
    </row>
    <row r="9" spans="1:7">
      <c r="A9" s="64"/>
      <c r="B9" s="281"/>
      <c r="C9" s="282"/>
      <c r="D9" s="62" t="s">
        <v>45</v>
      </c>
      <c r="E9" s="153"/>
      <c r="F9" s="64"/>
      <c r="G9" s="65"/>
    </row>
    <row r="10" spans="1:7">
      <c r="A10" s="64"/>
      <c r="B10" s="64"/>
      <c r="C10" s="64"/>
      <c r="D10" s="62"/>
      <c r="E10" s="63"/>
      <c r="F10" s="64"/>
      <c r="G10" s="59"/>
    </row>
    <row r="11" spans="1:7">
      <c r="A11" s="64" t="s">
        <v>46</v>
      </c>
      <c r="B11" s="257"/>
      <c r="C11" s="278"/>
      <c r="D11" s="62"/>
      <c r="E11" s="63"/>
      <c r="F11" s="64"/>
      <c r="G11" s="59"/>
    </row>
    <row r="12" spans="1:7">
      <c r="A12" s="64"/>
      <c r="B12" s="279"/>
      <c r="C12" s="280"/>
      <c r="D12" s="62"/>
      <c r="E12" s="63"/>
      <c r="F12" s="64"/>
      <c r="G12" s="59"/>
    </row>
    <row r="13" spans="1:7">
      <c r="A13" s="64"/>
      <c r="B13" s="281"/>
      <c r="C13" s="282"/>
      <c r="D13" s="62" t="s">
        <v>45</v>
      </c>
      <c r="E13" s="153"/>
      <c r="F13" s="64"/>
      <c r="G13" s="65"/>
    </row>
    <row r="14" spans="1:7">
      <c r="A14" s="66"/>
      <c r="B14" s="67"/>
      <c r="C14" s="67"/>
      <c r="D14" s="62"/>
      <c r="E14" s="63"/>
      <c r="F14" s="64"/>
      <c r="G14" s="59"/>
    </row>
    <row r="15" spans="1:7">
      <c r="A15" s="64" t="s">
        <v>47</v>
      </c>
      <c r="B15" s="257"/>
      <c r="C15" s="278"/>
      <c r="D15" s="62"/>
      <c r="E15" s="63"/>
      <c r="F15" s="64"/>
      <c r="G15" s="59"/>
    </row>
    <row r="16" spans="1:7">
      <c r="A16" s="64"/>
      <c r="B16" s="279"/>
      <c r="C16" s="280"/>
      <c r="D16" s="62"/>
      <c r="E16" s="63"/>
      <c r="F16" s="64"/>
      <c r="G16" s="59"/>
    </row>
    <row r="17" spans="1:7">
      <c r="A17" s="64"/>
      <c r="B17" s="281"/>
      <c r="C17" s="282"/>
      <c r="D17" s="62" t="s">
        <v>45</v>
      </c>
      <c r="E17" s="153"/>
      <c r="F17" s="64"/>
      <c r="G17" s="65"/>
    </row>
    <row r="18" spans="1:7">
      <c r="A18" s="64"/>
      <c r="B18" s="64"/>
      <c r="C18" s="64"/>
      <c r="D18" s="62"/>
      <c r="E18" s="63"/>
      <c r="F18" s="64"/>
      <c r="G18" s="59"/>
    </row>
    <row r="19" spans="1:7">
      <c r="A19" s="64" t="s">
        <v>48</v>
      </c>
      <c r="B19" s="257"/>
      <c r="C19" s="278"/>
      <c r="D19" s="62"/>
      <c r="E19" s="63"/>
      <c r="F19" s="64"/>
      <c r="G19" s="59"/>
    </row>
    <row r="20" spans="1:7">
      <c r="A20" s="64"/>
      <c r="B20" s="279"/>
      <c r="C20" s="280"/>
      <c r="D20" s="62"/>
      <c r="E20" s="63"/>
      <c r="F20" s="64"/>
      <c r="G20" s="59"/>
    </row>
    <row r="21" spans="1:7">
      <c r="A21" s="64"/>
      <c r="B21" s="281"/>
      <c r="C21" s="282"/>
      <c r="D21" s="62" t="s">
        <v>45</v>
      </c>
      <c r="E21" s="153"/>
      <c r="F21" s="64"/>
      <c r="G21" s="65"/>
    </row>
    <row r="22" spans="1:7">
      <c r="A22" s="64"/>
      <c r="B22" s="64"/>
      <c r="C22" s="64"/>
      <c r="D22" s="62"/>
      <c r="E22" s="63"/>
      <c r="F22" s="64"/>
      <c r="G22" s="59"/>
    </row>
    <row r="23" spans="1:7">
      <c r="A23" s="64" t="s">
        <v>49</v>
      </c>
      <c r="B23" s="286"/>
      <c r="C23" s="287"/>
      <c r="D23" s="62"/>
      <c r="E23" s="63"/>
      <c r="F23" s="64"/>
      <c r="G23" s="59"/>
    </row>
    <row r="24" spans="1:7">
      <c r="A24" s="64"/>
      <c r="B24" s="288"/>
      <c r="C24" s="289"/>
      <c r="D24" s="62"/>
      <c r="E24" s="63"/>
      <c r="F24" s="64"/>
      <c r="G24" s="59"/>
    </row>
    <row r="25" spans="1:7">
      <c r="A25" s="64"/>
      <c r="B25" s="290"/>
      <c r="C25" s="291"/>
      <c r="D25" s="62" t="s">
        <v>45</v>
      </c>
      <c r="E25" s="153"/>
      <c r="F25" s="64"/>
      <c r="G25" s="65"/>
    </row>
    <row r="26" spans="1:7">
      <c r="A26" s="64"/>
      <c r="B26" s="64"/>
      <c r="C26" s="64"/>
      <c r="D26" s="62"/>
      <c r="E26" s="63"/>
      <c r="F26" s="64"/>
      <c r="G26" s="59"/>
    </row>
    <row r="27" spans="1:7">
      <c r="A27" s="64" t="s">
        <v>50</v>
      </c>
      <c r="B27" s="257"/>
      <c r="C27" s="278"/>
      <c r="D27" s="62"/>
      <c r="E27" s="63"/>
      <c r="F27" s="64"/>
      <c r="G27" s="59"/>
    </row>
    <row r="28" spans="1:7">
      <c r="A28" s="64"/>
      <c r="B28" s="279"/>
      <c r="C28" s="280"/>
      <c r="D28" s="62"/>
      <c r="E28" s="63"/>
      <c r="F28" s="64"/>
      <c r="G28" s="59"/>
    </row>
    <row r="29" spans="1:7">
      <c r="A29" s="64"/>
      <c r="B29" s="281"/>
      <c r="C29" s="282"/>
      <c r="D29" s="62" t="s">
        <v>45</v>
      </c>
      <c r="E29" s="153"/>
      <c r="F29" s="64"/>
      <c r="G29" s="65"/>
    </row>
    <row r="30" spans="1:7">
      <c r="A30" s="64"/>
      <c r="B30" s="64"/>
      <c r="C30" s="64"/>
      <c r="D30" s="62"/>
      <c r="E30" s="63"/>
      <c r="F30" s="64"/>
      <c r="G30" s="64"/>
    </row>
    <row r="31" spans="1:7">
      <c r="A31" s="64" t="s">
        <v>51</v>
      </c>
      <c r="B31" s="286"/>
      <c r="C31" s="287"/>
      <c r="D31" s="62"/>
      <c r="E31" s="63"/>
      <c r="F31" s="64"/>
      <c r="G31" s="64"/>
    </row>
    <row r="32" spans="1:7">
      <c r="A32" s="64"/>
      <c r="B32" s="288"/>
      <c r="C32" s="289"/>
      <c r="D32" s="62"/>
      <c r="E32" s="63"/>
      <c r="F32" s="64"/>
      <c r="G32" s="59"/>
    </row>
    <row r="33" spans="1:7">
      <c r="A33" s="64"/>
      <c r="B33" s="290"/>
      <c r="C33" s="291"/>
      <c r="D33" s="62" t="s">
        <v>45</v>
      </c>
      <c r="E33" s="153"/>
      <c r="F33" s="64"/>
      <c r="G33" s="65"/>
    </row>
    <row r="34" spans="1:7">
      <c r="A34" s="64"/>
      <c r="B34" s="64"/>
      <c r="C34" s="64"/>
      <c r="D34" s="62"/>
      <c r="E34" s="63"/>
      <c r="F34" s="64"/>
      <c r="G34" s="64"/>
    </row>
    <row r="35" spans="1:7">
      <c r="A35" s="68" t="s">
        <v>52</v>
      </c>
      <c r="B35" s="257"/>
      <c r="C35" s="278"/>
      <c r="D35" s="62"/>
      <c r="E35" s="63"/>
      <c r="F35" s="64"/>
      <c r="G35" s="59"/>
    </row>
    <row r="36" spans="1:7">
      <c r="A36" s="64"/>
      <c r="B36" s="279"/>
      <c r="C36" s="280"/>
      <c r="D36" s="62"/>
      <c r="E36" s="63"/>
      <c r="F36" s="64"/>
      <c r="G36" s="59"/>
    </row>
    <row r="37" spans="1:7">
      <c r="A37" s="64"/>
      <c r="B37" s="281"/>
      <c r="C37" s="282"/>
      <c r="D37" s="62" t="s">
        <v>45</v>
      </c>
      <c r="E37" s="153"/>
      <c r="F37" s="64"/>
      <c r="G37" s="65"/>
    </row>
    <row r="38" spans="1:7">
      <c r="A38" s="64"/>
      <c r="B38" s="64"/>
      <c r="C38" s="64"/>
      <c r="D38" s="62"/>
      <c r="E38" s="63"/>
      <c r="F38" s="64"/>
      <c r="G38" s="64"/>
    </row>
    <row r="39" spans="1:7">
      <c r="A39" s="68" t="s">
        <v>53</v>
      </c>
      <c r="B39" s="257"/>
      <c r="C39" s="278"/>
      <c r="D39" s="62"/>
      <c r="E39" s="63"/>
      <c r="F39" s="64"/>
      <c r="G39" s="59"/>
    </row>
    <row r="40" spans="1:7">
      <c r="A40" s="64"/>
      <c r="B40" s="279"/>
      <c r="C40" s="280"/>
      <c r="D40" s="62"/>
      <c r="E40" s="63"/>
      <c r="F40" s="64"/>
      <c r="G40" s="59"/>
    </row>
    <row r="41" spans="1:7">
      <c r="A41" s="64"/>
      <c r="B41" s="281"/>
      <c r="C41" s="282"/>
      <c r="D41" s="62" t="s">
        <v>45</v>
      </c>
      <c r="E41" s="153"/>
      <c r="F41" s="64"/>
      <c r="G41" s="65"/>
    </row>
    <row r="42" spans="1:7">
      <c r="A42" s="64"/>
      <c r="B42" s="64"/>
      <c r="C42" s="64"/>
      <c r="D42" s="62"/>
      <c r="E42" s="63"/>
      <c r="F42" s="64"/>
      <c r="G42" s="59"/>
    </row>
    <row r="43" spans="1:7">
      <c r="A43" s="68" t="s">
        <v>54</v>
      </c>
      <c r="B43" s="257"/>
      <c r="C43" s="278"/>
      <c r="D43" s="62"/>
      <c r="E43" s="63"/>
      <c r="F43" s="64"/>
      <c r="G43" s="59"/>
    </row>
    <row r="44" spans="1:7">
      <c r="A44" s="64"/>
      <c r="B44" s="279"/>
      <c r="C44" s="280"/>
      <c r="D44" s="62"/>
      <c r="E44" s="63"/>
      <c r="F44" s="64"/>
      <c r="G44" s="59"/>
    </row>
    <row r="45" spans="1:7">
      <c r="A45" s="64"/>
      <c r="B45" s="281"/>
      <c r="C45" s="282"/>
      <c r="D45" s="62" t="s">
        <v>45</v>
      </c>
      <c r="E45" s="153"/>
      <c r="F45" s="64"/>
      <c r="G45" s="65"/>
    </row>
    <row r="46" spans="1:7" ht="15.75" thickBot="1">
      <c r="A46" s="64"/>
      <c r="B46" s="64"/>
      <c r="C46" s="64"/>
      <c r="D46" s="64"/>
      <c r="E46" s="64"/>
      <c r="F46" s="64"/>
      <c r="G46" s="59"/>
    </row>
    <row r="47" spans="1:7" ht="16.5" thickTop="1" thickBot="1">
      <c r="A47" s="59"/>
      <c r="B47" s="256" t="s">
        <v>55</v>
      </c>
      <c r="C47" s="256"/>
      <c r="D47" s="69" t="s">
        <v>45</v>
      </c>
      <c r="E47" s="151">
        <f>SUM(E9:E45)</f>
        <v>0</v>
      </c>
      <c r="F47" s="59"/>
      <c r="G47" s="59"/>
    </row>
    <row r="48" spans="1:7" ht="15.75" thickTop="1">
      <c r="A48" s="72"/>
      <c r="B48" s="72"/>
      <c r="C48" s="72"/>
      <c r="D48" s="72"/>
      <c r="E48" s="72"/>
      <c r="F48" s="72"/>
      <c r="G48" s="72"/>
    </row>
  </sheetData>
  <sheetProtection password="8C17" sheet="1" objects="1" scenarios="1" selectLockedCells="1"/>
  <mergeCells count="20">
    <mergeCell ref="B19:C21"/>
    <mergeCell ref="A1:G1"/>
    <mergeCell ref="A2:B2"/>
    <mergeCell ref="C2:F2"/>
    <mergeCell ref="A3:B3"/>
    <mergeCell ref="C3:F3"/>
    <mergeCell ref="A4:B4"/>
    <mergeCell ref="C4:F4"/>
    <mergeCell ref="A5:F5"/>
    <mergeCell ref="B6:C6"/>
    <mergeCell ref="B7:C9"/>
    <mergeCell ref="B11:C13"/>
    <mergeCell ref="B15:C17"/>
    <mergeCell ref="B47:C47"/>
    <mergeCell ref="B23:C25"/>
    <mergeCell ref="B27:C29"/>
    <mergeCell ref="B31:C33"/>
    <mergeCell ref="B35:C37"/>
    <mergeCell ref="B39:C41"/>
    <mergeCell ref="B43:C45"/>
  </mergeCells>
  <pageMargins left="0.7" right="0.7" top="0.75" bottom="0.75" header="0.3" footer="0.3"/>
  <pageSetup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48"/>
  <sheetViews>
    <sheetView workbookViewId="0">
      <selection activeCell="B7" sqref="B7:C9"/>
    </sheetView>
  </sheetViews>
  <sheetFormatPr defaultColWidth="9.140625" defaultRowHeight="15"/>
  <cols>
    <col min="1" max="2" width="9.140625" style="6"/>
    <col min="3" max="3" width="29.7109375" style="6" customWidth="1"/>
    <col min="4" max="4" width="9.140625" style="6"/>
    <col min="5" max="5" width="10.85546875" style="6" customWidth="1"/>
    <col min="6" max="6" width="12.42578125" style="6" customWidth="1"/>
    <col min="7" max="7" width="0" style="6" hidden="1" customWidth="1"/>
    <col min="8" max="16384" width="9.140625" style="6"/>
  </cols>
  <sheetData>
    <row r="1" spans="1:7" ht="15.75">
      <c r="A1" s="276" t="s">
        <v>82</v>
      </c>
      <c r="B1" s="277"/>
      <c r="C1" s="277"/>
      <c r="D1" s="277"/>
      <c r="E1" s="277"/>
      <c r="F1" s="277"/>
      <c r="G1" s="277"/>
    </row>
    <row r="2" spans="1:7">
      <c r="A2" s="265" t="s">
        <v>39</v>
      </c>
      <c r="B2" s="266"/>
      <c r="C2" s="292">
        <f>'B-1 Funded Program Budget'!$B$2</f>
        <v>0</v>
      </c>
      <c r="D2" s="293"/>
      <c r="E2" s="293"/>
      <c r="F2" s="294"/>
      <c r="G2" s="154"/>
    </row>
    <row r="3" spans="1:7">
      <c r="A3" s="265" t="s">
        <v>40</v>
      </c>
      <c r="B3" s="266"/>
      <c r="C3" s="300" t="str">
        <f>'B-1 Funded Program Budget'!C4:J4</f>
        <v xml:space="preserve">AB 109 Reentry and SSI Advocacy - Case &amp; Care Management Services </v>
      </c>
      <c r="D3" s="296"/>
      <c r="E3" s="296"/>
      <c r="F3" s="297"/>
      <c r="G3" s="155"/>
    </row>
    <row r="4" spans="1:7">
      <c r="A4" s="265" t="s">
        <v>41</v>
      </c>
      <c r="B4" s="266"/>
      <c r="C4" s="283">
        <f ca="1">NOW()</f>
        <v>42258.455339583335</v>
      </c>
      <c r="D4" s="284"/>
      <c r="E4" s="284"/>
      <c r="F4" s="285"/>
      <c r="G4" s="156"/>
    </row>
    <row r="5" spans="1:7" ht="30" customHeight="1">
      <c r="A5" s="298" t="s">
        <v>56</v>
      </c>
      <c r="B5" s="298"/>
      <c r="C5" s="298"/>
      <c r="D5" s="298"/>
      <c r="E5" s="298"/>
      <c r="F5" s="299"/>
      <c r="G5" s="156"/>
    </row>
    <row r="6" spans="1:7">
      <c r="A6" s="157"/>
      <c r="B6" s="275" t="s">
        <v>43</v>
      </c>
      <c r="C6" s="275"/>
      <c r="D6" s="158"/>
      <c r="E6" s="152" t="s">
        <v>30</v>
      </c>
      <c r="F6" s="159"/>
      <c r="G6" s="160" t="s">
        <v>44</v>
      </c>
    </row>
    <row r="7" spans="1:7">
      <c r="A7" s="61">
        <v>1</v>
      </c>
      <c r="B7" s="257"/>
      <c r="C7" s="278"/>
      <c r="D7" s="62"/>
      <c r="E7" s="63"/>
      <c r="F7" s="64"/>
      <c r="G7" s="59"/>
    </row>
    <row r="8" spans="1:7">
      <c r="A8" s="64"/>
      <c r="B8" s="279"/>
      <c r="C8" s="280"/>
      <c r="D8" s="62"/>
      <c r="E8" s="63"/>
      <c r="F8" s="64"/>
      <c r="G8" s="59"/>
    </row>
    <row r="9" spans="1:7">
      <c r="A9" s="64"/>
      <c r="B9" s="281"/>
      <c r="C9" s="282"/>
      <c r="D9" s="62" t="s">
        <v>45</v>
      </c>
      <c r="E9" s="153"/>
      <c r="F9" s="64"/>
      <c r="G9" s="65"/>
    </row>
    <row r="10" spans="1:7">
      <c r="A10" s="64"/>
      <c r="B10" s="64"/>
      <c r="C10" s="64"/>
      <c r="D10" s="62"/>
      <c r="E10" s="63"/>
      <c r="F10" s="64"/>
      <c r="G10" s="59"/>
    </row>
    <row r="11" spans="1:7">
      <c r="A11" s="64" t="s">
        <v>46</v>
      </c>
      <c r="B11" s="257"/>
      <c r="C11" s="278"/>
      <c r="D11" s="62"/>
      <c r="E11" s="63"/>
      <c r="F11" s="64"/>
      <c r="G11" s="59"/>
    </row>
    <row r="12" spans="1:7">
      <c r="A12" s="64"/>
      <c r="B12" s="279"/>
      <c r="C12" s="280"/>
      <c r="D12" s="62"/>
      <c r="E12" s="63"/>
      <c r="F12" s="64"/>
      <c r="G12" s="59"/>
    </row>
    <row r="13" spans="1:7">
      <c r="A13" s="64"/>
      <c r="B13" s="281"/>
      <c r="C13" s="282"/>
      <c r="D13" s="62" t="s">
        <v>45</v>
      </c>
      <c r="E13" s="153"/>
      <c r="F13" s="64"/>
      <c r="G13" s="65"/>
    </row>
    <row r="14" spans="1:7">
      <c r="A14" s="66"/>
      <c r="B14" s="67"/>
      <c r="C14" s="67"/>
      <c r="D14" s="62"/>
      <c r="E14" s="63"/>
      <c r="F14" s="64"/>
      <c r="G14" s="59"/>
    </row>
    <row r="15" spans="1:7">
      <c r="A15" s="64" t="s">
        <v>47</v>
      </c>
      <c r="B15" s="257"/>
      <c r="C15" s="278"/>
      <c r="D15" s="62"/>
      <c r="E15" s="63"/>
      <c r="F15" s="64"/>
      <c r="G15" s="59"/>
    </row>
    <row r="16" spans="1:7">
      <c r="A16" s="64"/>
      <c r="B16" s="279"/>
      <c r="C16" s="280"/>
      <c r="D16" s="62"/>
      <c r="E16" s="63"/>
      <c r="F16" s="64"/>
      <c r="G16" s="59"/>
    </row>
    <row r="17" spans="1:7">
      <c r="A17" s="64"/>
      <c r="B17" s="281"/>
      <c r="C17" s="282"/>
      <c r="D17" s="62" t="s">
        <v>45</v>
      </c>
      <c r="E17" s="153"/>
      <c r="F17" s="64"/>
      <c r="G17" s="65"/>
    </row>
    <row r="18" spans="1:7">
      <c r="A18" s="64"/>
      <c r="B18" s="64"/>
      <c r="C18" s="64"/>
      <c r="D18" s="62"/>
      <c r="E18" s="63"/>
      <c r="F18" s="64"/>
      <c r="G18" s="59"/>
    </row>
    <row r="19" spans="1:7">
      <c r="A19" s="64" t="s">
        <v>48</v>
      </c>
      <c r="B19" s="257"/>
      <c r="C19" s="278"/>
      <c r="D19" s="62"/>
      <c r="E19" s="63"/>
      <c r="F19" s="64"/>
      <c r="G19" s="59"/>
    </row>
    <row r="20" spans="1:7">
      <c r="A20" s="64"/>
      <c r="B20" s="279"/>
      <c r="C20" s="280"/>
      <c r="D20" s="62"/>
      <c r="E20" s="63"/>
      <c r="F20" s="64"/>
      <c r="G20" s="59"/>
    </row>
    <row r="21" spans="1:7">
      <c r="A21" s="64"/>
      <c r="B21" s="281"/>
      <c r="C21" s="282"/>
      <c r="D21" s="62" t="s">
        <v>45</v>
      </c>
      <c r="E21" s="153"/>
      <c r="F21" s="64"/>
      <c r="G21" s="65"/>
    </row>
    <row r="22" spans="1:7">
      <c r="A22" s="64"/>
      <c r="B22" s="64"/>
      <c r="C22" s="64"/>
      <c r="D22" s="62"/>
      <c r="E22" s="63"/>
      <c r="F22" s="64"/>
      <c r="G22" s="59"/>
    </row>
    <row r="23" spans="1:7">
      <c r="A23" s="64" t="s">
        <v>49</v>
      </c>
      <c r="B23" s="286"/>
      <c r="C23" s="287"/>
      <c r="D23" s="62"/>
      <c r="E23" s="63"/>
      <c r="F23" s="64"/>
      <c r="G23" s="59"/>
    </row>
    <row r="24" spans="1:7">
      <c r="A24" s="64"/>
      <c r="B24" s="288"/>
      <c r="C24" s="289"/>
      <c r="D24" s="62"/>
      <c r="E24" s="63"/>
      <c r="F24" s="64"/>
      <c r="G24" s="59"/>
    </row>
    <row r="25" spans="1:7">
      <c r="A25" s="64"/>
      <c r="B25" s="290"/>
      <c r="C25" s="291"/>
      <c r="D25" s="62" t="s">
        <v>45</v>
      </c>
      <c r="E25" s="153"/>
      <c r="F25" s="64"/>
      <c r="G25" s="65"/>
    </row>
    <row r="26" spans="1:7">
      <c r="A26" s="64"/>
      <c r="B26" s="64"/>
      <c r="C26" s="64"/>
      <c r="D26" s="62"/>
      <c r="E26" s="63"/>
      <c r="F26" s="64"/>
      <c r="G26" s="59"/>
    </row>
    <row r="27" spans="1:7">
      <c r="A27" s="64" t="s">
        <v>50</v>
      </c>
      <c r="B27" s="257"/>
      <c r="C27" s="278"/>
      <c r="D27" s="62"/>
      <c r="E27" s="63"/>
      <c r="F27" s="64"/>
      <c r="G27" s="59"/>
    </row>
    <row r="28" spans="1:7">
      <c r="A28" s="64"/>
      <c r="B28" s="279"/>
      <c r="C28" s="280"/>
      <c r="D28" s="62"/>
      <c r="E28" s="63"/>
      <c r="F28" s="64"/>
      <c r="G28" s="59"/>
    </row>
    <row r="29" spans="1:7">
      <c r="A29" s="64"/>
      <c r="B29" s="281"/>
      <c r="C29" s="282"/>
      <c r="D29" s="62" t="s">
        <v>45</v>
      </c>
      <c r="E29" s="153"/>
      <c r="F29" s="64"/>
      <c r="G29" s="65"/>
    </row>
    <row r="30" spans="1:7">
      <c r="A30" s="64"/>
      <c r="B30" s="64"/>
      <c r="C30" s="64"/>
      <c r="D30" s="62"/>
      <c r="E30" s="63"/>
      <c r="F30" s="64"/>
      <c r="G30" s="64"/>
    </row>
    <row r="31" spans="1:7">
      <c r="A31" s="64" t="s">
        <v>51</v>
      </c>
      <c r="B31" s="286"/>
      <c r="C31" s="287"/>
      <c r="D31" s="62"/>
      <c r="E31" s="63"/>
      <c r="F31" s="64"/>
      <c r="G31" s="64"/>
    </row>
    <row r="32" spans="1:7">
      <c r="A32" s="64"/>
      <c r="B32" s="288"/>
      <c r="C32" s="289"/>
      <c r="D32" s="62"/>
      <c r="E32" s="63"/>
      <c r="F32" s="64"/>
      <c r="G32" s="59"/>
    </row>
    <row r="33" spans="1:7">
      <c r="A33" s="64"/>
      <c r="B33" s="290"/>
      <c r="C33" s="291"/>
      <c r="D33" s="62" t="s">
        <v>45</v>
      </c>
      <c r="E33" s="153"/>
      <c r="F33" s="64"/>
      <c r="G33" s="65"/>
    </row>
    <row r="34" spans="1:7">
      <c r="A34" s="64"/>
      <c r="B34" s="64"/>
      <c r="C34" s="64"/>
      <c r="D34" s="62"/>
      <c r="E34" s="63"/>
      <c r="F34" s="64"/>
      <c r="G34" s="64"/>
    </row>
    <row r="35" spans="1:7">
      <c r="A35" s="68" t="s">
        <v>52</v>
      </c>
      <c r="B35" s="257"/>
      <c r="C35" s="278"/>
      <c r="D35" s="62"/>
      <c r="E35" s="63"/>
      <c r="F35" s="64"/>
      <c r="G35" s="59"/>
    </row>
    <row r="36" spans="1:7">
      <c r="A36" s="64"/>
      <c r="B36" s="279"/>
      <c r="C36" s="280"/>
      <c r="D36" s="62"/>
      <c r="E36" s="63"/>
      <c r="F36" s="64"/>
      <c r="G36" s="59"/>
    </row>
    <row r="37" spans="1:7">
      <c r="A37" s="64"/>
      <c r="B37" s="281"/>
      <c r="C37" s="282"/>
      <c r="D37" s="62" t="s">
        <v>45</v>
      </c>
      <c r="E37" s="153"/>
      <c r="F37" s="64"/>
      <c r="G37" s="65"/>
    </row>
    <row r="38" spans="1:7">
      <c r="A38" s="64"/>
      <c r="B38" s="64"/>
      <c r="C38" s="64"/>
      <c r="D38" s="62"/>
      <c r="E38" s="63"/>
      <c r="F38" s="64"/>
      <c r="G38" s="64"/>
    </row>
    <row r="39" spans="1:7">
      <c r="A39" s="68" t="s">
        <v>53</v>
      </c>
      <c r="B39" s="257"/>
      <c r="C39" s="278"/>
      <c r="D39" s="62"/>
      <c r="E39" s="63"/>
      <c r="F39" s="64"/>
      <c r="G39" s="59"/>
    </row>
    <row r="40" spans="1:7">
      <c r="A40" s="64"/>
      <c r="B40" s="279"/>
      <c r="C40" s="280"/>
      <c r="D40" s="62"/>
      <c r="E40" s="63"/>
      <c r="F40" s="64"/>
      <c r="G40" s="59"/>
    </row>
    <row r="41" spans="1:7">
      <c r="A41" s="64"/>
      <c r="B41" s="281"/>
      <c r="C41" s="282"/>
      <c r="D41" s="62" t="s">
        <v>45</v>
      </c>
      <c r="E41" s="153"/>
      <c r="F41" s="64"/>
      <c r="G41" s="65"/>
    </row>
    <row r="42" spans="1:7">
      <c r="A42" s="64"/>
      <c r="B42" s="64"/>
      <c r="C42" s="64"/>
      <c r="D42" s="62"/>
      <c r="E42" s="63"/>
      <c r="F42" s="64"/>
      <c r="G42" s="59"/>
    </row>
    <row r="43" spans="1:7">
      <c r="A43" s="68" t="s">
        <v>54</v>
      </c>
      <c r="B43" s="257"/>
      <c r="C43" s="278"/>
      <c r="D43" s="62"/>
      <c r="E43" s="63"/>
      <c r="F43" s="64"/>
      <c r="G43" s="59"/>
    </row>
    <row r="44" spans="1:7">
      <c r="A44" s="64"/>
      <c r="B44" s="279"/>
      <c r="C44" s="280"/>
      <c r="D44" s="62"/>
      <c r="E44" s="63"/>
      <c r="F44" s="64"/>
      <c r="G44" s="59"/>
    </row>
    <row r="45" spans="1:7">
      <c r="A45" s="64"/>
      <c r="B45" s="281"/>
      <c r="C45" s="282"/>
      <c r="D45" s="62" t="s">
        <v>45</v>
      </c>
      <c r="E45" s="153"/>
      <c r="F45" s="64"/>
      <c r="G45" s="65"/>
    </row>
    <row r="46" spans="1:7" ht="15.75" thickBot="1">
      <c r="A46" s="64"/>
      <c r="B46" s="64"/>
      <c r="C46" s="64"/>
      <c r="D46" s="64"/>
      <c r="E46" s="64"/>
      <c r="F46" s="64"/>
      <c r="G46" s="59"/>
    </row>
    <row r="47" spans="1:7" ht="16.5" thickTop="1" thickBot="1">
      <c r="A47" s="59"/>
      <c r="B47" s="256" t="s">
        <v>55</v>
      </c>
      <c r="C47" s="256"/>
      <c r="D47" s="69" t="s">
        <v>45</v>
      </c>
      <c r="E47" s="151">
        <f>SUM(E9:E45)</f>
        <v>0</v>
      </c>
      <c r="F47" s="59"/>
      <c r="G47" s="59"/>
    </row>
    <row r="48" spans="1:7" ht="15.75" thickTop="1">
      <c r="A48" s="72"/>
      <c r="B48" s="72"/>
      <c r="C48" s="72"/>
      <c r="D48" s="72"/>
      <c r="E48" s="72"/>
      <c r="F48" s="72"/>
      <c r="G48" s="72"/>
    </row>
  </sheetData>
  <sheetProtection password="8C17" sheet="1" objects="1" scenarios="1" selectLockedCells="1"/>
  <mergeCells count="20">
    <mergeCell ref="B47:C47"/>
    <mergeCell ref="B23:C25"/>
    <mergeCell ref="B27:C29"/>
    <mergeCell ref="B31:C33"/>
    <mergeCell ref="B35:C37"/>
    <mergeCell ref="B39:C41"/>
    <mergeCell ref="B43:C45"/>
    <mergeCell ref="B19:C21"/>
    <mergeCell ref="A1:G1"/>
    <mergeCell ref="A2:B2"/>
    <mergeCell ref="C2:F2"/>
    <mergeCell ref="A3:B3"/>
    <mergeCell ref="C3:F3"/>
    <mergeCell ref="A4:B4"/>
    <mergeCell ref="C4:F4"/>
    <mergeCell ref="A5:F5"/>
    <mergeCell ref="B6:C6"/>
    <mergeCell ref="B7:C9"/>
    <mergeCell ref="B11:C13"/>
    <mergeCell ref="B15:C17"/>
  </mergeCells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B-1 Funded Program Budget</vt:lpstr>
      <vt:lpstr>Prof &amp; Special Svcs Detail  -SU</vt:lpstr>
      <vt:lpstr>Prof &amp; Special Svcs Detail -C&amp;C</vt:lpstr>
      <vt:lpstr>Misc Costs Detail -SU</vt:lpstr>
      <vt:lpstr>Misc Costs Detail -C&amp;C</vt:lpstr>
      <vt:lpstr>Admin Costs Detail -SU</vt:lpstr>
      <vt:lpstr>Admin Costs Detail -C&amp;C</vt:lpstr>
      <vt:lpstr>'B-1 Funded Program Budget'!Print_Area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Rickie Lopez</dc:creator>
  <cp:lastModifiedBy>Rickie Lopez</cp:lastModifiedBy>
  <cp:lastPrinted>2015-03-19T19:23:32Z</cp:lastPrinted>
  <dcterms:created xsi:type="dcterms:W3CDTF">2014-01-23T20:28:21Z</dcterms:created>
  <dcterms:modified xsi:type="dcterms:W3CDTF">2015-09-11T17:56:39Z</dcterms:modified>
</cp:coreProperties>
</file>