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065" windowWidth="26430" windowHeight="6555"/>
  </bookViews>
  <sheets>
    <sheet name="B-1 Funded Program Budget" sheetId="1" r:id="rId1"/>
    <sheet name="Prof &amp; Special Svcs Detail" sheetId="2" r:id="rId2"/>
    <sheet name="Misc Costs Detail" sheetId="3" r:id="rId3"/>
    <sheet name="Admin Costs Detail" sheetId="4" r:id="rId4"/>
    <sheet name="Billable Staff Hours Form" sheetId="7" r:id="rId5"/>
  </sheets>
  <externalReferences>
    <externalReference r:id="rId6"/>
  </externalReferences>
  <definedNames>
    <definedName name="_">'[1] Misc Detail'!#REF!</definedName>
    <definedName name="admin">'B-1 Funded Program Budget'!$C$8:$C$30</definedName>
    <definedName name="adminamount">'Admin Costs Detail'!$E$7:$E$46</definedName>
    <definedName name="admincosts">'B-1 Funded Program Budget'!$F$59</definedName>
    <definedName name="adminstaffsummary">#REF!</definedName>
    <definedName name="admintotalworksheet">'[1]Admin Detail'!$E$48</definedName>
    <definedName name="Amountprof">'Prof &amp; Special Svcs Detail'!$E$7:$E$45</definedName>
    <definedName name="annualunits">#REF!</definedName>
    <definedName name="cicost">'B-1 Funded Program Budget'!#REF!</definedName>
    <definedName name="cigross">'B-1 Funded Program Budget'!#REF!</definedName>
    <definedName name="cihours">'B-1 Funded Program Budget'!#REF!</definedName>
    <definedName name="cimins">'[1]B-1 Funded Program '!$F$92</definedName>
    <definedName name="cmcost">'B-1 Funded Program Budget'!$F$75</definedName>
    <definedName name="cmgross">'B-1 Funded Program Budget'!$F$77</definedName>
    <definedName name="cmhours">'B-1 Funded Program Budget'!$F$74</definedName>
    <definedName name="cmmins">'[1]B-1 Funded Program '!$F$77</definedName>
    <definedName name="Costs">'B-1 Funded Program Budget'!$F$8:$F$30</definedName>
    <definedName name="directfte">#REF!</definedName>
    <definedName name="directservice">'B-1 Funded Program Budget'!$B$8:$B$30</definedName>
    <definedName name="DirectServicesummary">#REF!</definedName>
    <definedName name="directX">#REF!</definedName>
    <definedName name="drop1">"Drop Down 14"</definedName>
    <definedName name="Dropdown1">'[1]B-1 Funded Program '!#REF!</definedName>
    <definedName name="Dropdown14">"Drop Down 14"</definedName>
    <definedName name="employeepercentage">'B-1 Funded Program Budget'!$F$32</definedName>
    <definedName name="FTE">'B-1 Funded Program Budget'!$E$8:$E$30</definedName>
    <definedName name="ftesummary">#REF!</definedName>
    <definedName name="Gross">'B-1 Funded Program Budget'!$F$60</definedName>
    <definedName name="Highlights">'[1]B-1 Funded Program '!$C$77,'[1]B-1 Funded Program '!$C$75,'[1]B-1 Funded Program '!$C$77,'[1]B-1 Funded Program '!$C$78,'[1]B-1 Funded Program '!#REF!,'[1]B-1 Funded Program '!$C$80,'[1]B-1 Funded Program '!$C$83,'[1]B-1 Funded Program '!#REF!,'[1]B-1 Funded Program '!$C$90,'[1]B-1 Funded Program '!$C$93,'[1]B-1 Funded Program '!#REF!</definedName>
    <definedName name="labellanguage">'[1]B-1 Funded Program '!#REF!</definedName>
    <definedName name="labelschool">'[1]B-1 Funded Program '!#REF!</definedName>
    <definedName name="language">'[1]B-1 Funded Program '!#REF!</definedName>
    <definedName name="mhcost">'B-1 Funded Program Budget'!$F$80</definedName>
    <definedName name="mhgross">'B-1 Funded Program Budget'!$F$82</definedName>
    <definedName name="mhhours">'B-1 Funded Program Budget'!$F$79</definedName>
    <definedName name="mhmins">'[1]B-1 Funded Program '!$F$82</definedName>
    <definedName name="miscamount">'Misc Costs Detail'!$E$7:$E$46</definedName>
    <definedName name="misctot">'[1] Misc Detail'!$E$48</definedName>
    <definedName name="OperatingExpenses">'B-1 Funded Program Budget'!$F$36:$F$57</definedName>
    <definedName name="percentage">'B-1 Funded Program Budget'!$B$32</definedName>
    <definedName name="PersonnelCosts">'B-1 Funded Program Budget'!$F$33</definedName>
    <definedName name="_xlnm.Print_Area" localSheetId="0">'B-1 Funded Program Budget'!$A$1:$F$88</definedName>
    <definedName name="profs">'[1]Prof &amp; Spec Sv Detail '!$E$9,'[1]Prof &amp; Spec Sv Detail '!$E$13,'[1]Prof &amp; Spec Sv Detail '!$E$17,'[1]Prof &amp; Spec Sv Detail '!$E$21,'[1]Prof &amp; Spec Sv Detail '!$E$25,'[1]Prof &amp; Spec Sv Detail '!$E$29,'[1]Prof &amp; Spec Sv Detail '!$E$33,'[1]Prof &amp; Spec Sv Detail '!$E$37,'[1]Prof &amp; Spec Sv Detail '!$E$42,'[1]Prof &amp; Spec Sv Detail '!$E$41,'[1]Prof &amp; Spec Sv Detail '!$E$42,'[1]Prof &amp; Spec Sv Detail '!$E$45,'[1]Prof &amp; Spec Sv Detail '!$E$42</definedName>
    <definedName name="profworksheettotal">'[1]Prof &amp; Spec Sv Detail '!$E$47</definedName>
    <definedName name="Program">'[1]B-1 Funded Program '!$C$4</definedName>
    <definedName name="Provider">'[1]B-1 Funded Program '!$B$2</definedName>
    <definedName name="RequestedBudget">'[1]B-1 Funded Program '!#REF!</definedName>
    <definedName name="Revenue">'B-1 Funded Program Budget'!$F$63:$F$67</definedName>
    <definedName name="school">'[1]B-1 Funded Program '!#REF!</definedName>
    <definedName name="SupervisorialTime">'[1]B-1 Funded Program '!#REF!</definedName>
    <definedName name="total">'B-1 Funded Program Budget'!$F$31</definedName>
    <definedName name="Totaloperating">'B-1 Funded Program Budget'!$F$58</definedName>
    <definedName name="Totalrevenue">'B-1 Funded Program Budget'!$F$68</definedName>
  </definedNames>
  <calcPr calcId="145621"/>
</workbook>
</file>

<file path=xl/calcChain.xml><?xml version="1.0" encoding="utf-8"?>
<calcChain xmlns="http://schemas.openxmlformats.org/spreadsheetml/2006/main">
  <c r="B24" i="7" l="1"/>
  <c r="D3" i="7" l="1"/>
  <c r="F3" i="7"/>
  <c r="D4" i="7"/>
  <c r="F4" i="7"/>
  <c r="D5" i="7"/>
  <c r="F5" i="7"/>
  <c r="D6" i="7"/>
  <c r="F6" i="7"/>
  <c r="D7" i="7"/>
  <c r="F7" i="7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F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D2" i="7"/>
  <c r="C2" i="7"/>
  <c r="A15" i="7"/>
  <c r="B15" i="7"/>
  <c r="A16" i="7"/>
  <c r="B16" i="7"/>
  <c r="A17" i="7"/>
  <c r="B17" i="7"/>
  <c r="A18" i="7"/>
  <c r="B18" i="7"/>
  <c r="A19" i="7"/>
  <c r="B19" i="7"/>
  <c r="A20" i="7"/>
  <c r="B20" i="7"/>
  <c r="A3" i="7"/>
  <c r="B3" i="7"/>
  <c r="A4" i="7"/>
  <c r="B4" i="7"/>
  <c r="A5" i="7"/>
  <c r="B5" i="7"/>
  <c r="A6" i="7"/>
  <c r="B6" i="7"/>
  <c r="A7" i="7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B2" i="7"/>
  <c r="A2" i="7"/>
  <c r="F21" i="7" l="1"/>
  <c r="B28" i="7" l="1"/>
  <c r="B27" i="7"/>
  <c r="B26" i="7"/>
  <c r="F63" i="1"/>
  <c r="F68" i="1" s="1"/>
  <c r="E5" i="1"/>
  <c r="C3" i="3"/>
  <c r="C3" i="2"/>
  <c r="C2" i="3"/>
  <c r="C2" i="2"/>
  <c r="C3" i="4"/>
  <c r="C2" i="4"/>
  <c r="E48" i="4"/>
  <c r="F59" i="1" s="1"/>
  <c r="C4" i="4"/>
  <c r="E48" i="3"/>
  <c r="F56" i="1" s="1"/>
  <c r="C4" i="3"/>
  <c r="E47" i="2"/>
  <c r="F47" i="1" s="1"/>
  <c r="C4" i="2"/>
  <c r="F31" i="1"/>
  <c r="F32" i="1" s="1"/>
  <c r="F33" i="1" s="1"/>
  <c r="C31" i="1"/>
  <c r="B31" i="1"/>
  <c r="E30" i="1"/>
  <c r="E29" i="1"/>
  <c r="E28" i="1"/>
  <c r="E27" i="1"/>
  <c r="E26" i="1"/>
  <c r="E20" i="7" s="1"/>
  <c r="E25" i="1"/>
  <c r="E19" i="7" s="1"/>
  <c r="E24" i="1"/>
  <c r="E18" i="7" s="1"/>
  <c r="E23" i="1"/>
  <c r="E17" i="7" s="1"/>
  <c r="E22" i="1"/>
  <c r="E16" i="7" s="1"/>
  <c r="E21" i="1"/>
  <c r="E15" i="7" s="1"/>
  <c r="E20" i="1"/>
  <c r="E14" i="7" s="1"/>
  <c r="E19" i="1"/>
  <c r="E13" i="7" s="1"/>
  <c r="E18" i="1"/>
  <c r="E12" i="7" s="1"/>
  <c r="E17" i="1"/>
  <c r="E11" i="7" s="1"/>
  <c r="E16" i="1"/>
  <c r="E10" i="7" s="1"/>
  <c r="E15" i="1"/>
  <c r="E9" i="7" s="1"/>
  <c r="E14" i="1"/>
  <c r="E8" i="7" s="1"/>
  <c r="E13" i="1"/>
  <c r="E7" i="7" s="1"/>
  <c r="E12" i="1"/>
  <c r="E6" i="7" s="1"/>
  <c r="E11" i="1"/>
  <c r="E5" i="7" s="1"/>
  <c r="E10" i="1"/>
  <c r="E4" i="7" s="1"/>
  <c r="E9" i="1"/>
  <c r="E3" i="7" s="1"/>
  <c r="E8" i="1"/>
  <c r="E2" i="7" s="1"/>
  <c r="B3" i="1"/>
  <c r="B21" i="7" l="1"/>
  <c r="B22" i="7" s="1"/>
  <c r="C21" i="7"/>
  <c r="E21" i="7"/>
  <c r="E31" i="1"/>
  <c r="F58" i="1"/>
  <c r="F60" i="1" s="1"/>
  <c r="B23" i="7" l="1"/>
  <c r="B25" i="7" s="1"/>
  <c r="F86" i="1"/>
  <c r="F85" i="1" s="1"/>
  <c r="F87" i="1" s="1"/>
  <c r="F81" i="1"/>
  <c r="F80" i="1" s="1"/>
  <c r="F82" i="1" s="1"/>
  <c r="F76" i="1"/>
  <c r="F75" i="1" s="1"/>
  <c r="F77" i="1" s="1"/>
  <c r="F69" i="1"/>
  <c r="F88" i="1" l="1"/>
</calcChain>
</file>

<file path=xl/comments1.xml><?xml version="1.0" encoding="utf-8"?>
<comments xmlns="http://schemas.openxmlformats.org/spreadsheetml/2006/main">
  <authors>
    <author>Rickie Lopez</author>
  </authors>
  <commentList>
    <comment ref="F60" authorId="0">
      <text>
        <r>
          <rPr>
            <b/>
            <sz val="9"/>
            <color indexed="81"/>
            <rFont val="Tahoma"/>
            <family val="2"/>
          </rPr>
          <t>If this cell turns red:
Your GROSS COST is greater than the Contract Maximum + Medicare Revenue. Please show an additional revenue source.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If this cell turns red:
Your NET COST is greater than the Contract Maximum. NET COST cannot exceed Contract Maximum please revise budget.</t>
        </r>
      </text>
    </comment>
  </commentList>
</comments>
</file>

<file path=xl/sharedStrings.xml><?xml version="1.0" encoding="utf-8"?>
<sst xmlns="http://schemas.openxmlformats.org/spreadsheetml/2006/main" count="168" uniqueCount="88">
  <si>
    <t xml:space="preserve">B-1 BUDGET WORKBOOK </t>
  </si>
  <si>
    <t>Date Prepared:</t>
  </si>
  <si>
    <t>South County</t>
  </si>
  <si>
    <t>Maximum Contract Amount:</t>
  </si>
  <si>
    <t>SALARIES AND WAGES</t>
  </si>
  <si>
    <t>Positions/Titles</t>
  </si>
  <si>
    <r>
      <t xml:space="preserve">Direct Service </t>
    </r>
    <r>
      <rPr>
        <b/>
        <i/>
        <sz val="10"/>
        <color rgb="FF0070C0"/>
        <rFont val="Arial"/>
        <family val="2"/>
      </rPr>
      <t>(choose x)</t>
    </r>
  </si>
  <si>
    <r>
      <t>Admin Staff</t>
    </r>
    <r>
      <rPr>
        <b/>
        <i/>
        <sz val="10"/>
        <color rgb="FF0070C0"/>
        <rFont val="Arial"/>
        <family val="2"/>
      </rPr>
      <t xml:space="preserve"> (choose x)</t>
    </r>
  </si>
  <si>
    <r>
      <t xml:space="preserve">Annualized Salary </t>
    </r>
    <r>
      <rPr>
        <b/>
        <i/>
        <sz val="10"/>
        <rFont val="Arial"/>
        <family val="2"/>
      </rPr>
      <t>(12 months)</t>
    </r>
  </si>
  <si>
    <t>FTE</t>
  </si>
  <si>
    <r>
      <t xml:space="preserve">Total Cost </t>
    </r>
    <r>
      <rPr>
        <b/>
        <i/>
        <sz val="10"/>
        <rFont val="Arial"/>
        <family val="2"/>
      </rPr>
      <t>(12 months)</t>
    </r>
  </si>
  <si>
    <t>Percentage Employee Benefits &amp; Taxes</t>
  </si>
  <si>
    <t>TOTAL PROPOSED PERSONNEL COSTS (INCLUDES BENEFITS/TAXES)</t>
  </si>
  <si>
    <t xml:space="preserve">OPERATING EXPENSES </t>
  </si>
  <si>
    <t>Food</t>
  </si>
  <si>
    <t>Office Expense</t>
  </si>
  <si>
    <t>Recreational Supplies</t>
  </si>
  <si>
    <t>Structure Maintenance</t>
  </si>
  <si>
    <t>Equipment: Maintenance</t>
  </si>
  <si>
    <t>Utilities</t>
  </si>
  <si>
    <t>Communications</t>
  </si>
  <si>
    <t>Membership Dues</t>
  </si>
  <si>
    <t>Transportation</t>
  </si>
  <si>
    <t>Travel</t>
  </si>
  <si>
    <t>Training</t>
  </si>
  <si>
    <t>*(Justification/Detail Worksheet Required)</t>
  </si>
  <si>
    <t>Professional &amp; Specialized Svcs*</t>
  </si>
  <si>
    <t>Insurance</t>
  </si>
  <si>
    <t>Taxes &amp; Licenses</t>
  </si>
  <si>
    <t>Structure: Rent/Lease</t>
  </si>
  <si>
    <t>Equipment: Rent/Lease</t>
  </si>
  <si>
    <t>Vehicle: Rent/Lease</t>
  </si>
  <si>
    <t>Depreciation: Structure</t>
  </si>
  <si>
    <t>Depreciation: Equipment</t>
  </si>
  <si>
    <t>Depreciation: Vehicle</t>
  </si>
  <si>
    <t>Miscellaneous*</t>
  </si>
  <si>
    <t>TOTAL OPERATING EXPENSES</t>
  </si>
  <si>
    <t>GROSS COST</t>
  </si>
  <si>
    <r>
      <rPr>
        <b/>
        <sz val="12"/>
        <rFont val="Arial"/>
        <family val="2"/>
      </rPr>
      <t xml:space="preserve">REVENUE </t>
    </r>
    <r>
      <rPr>
        <b/>
        <i/>
        <sz val="10"/>
        <color indexed="10"/>
        <rFont val="Arial"/>
        <family val="2"/>
      </rPr>
      <t>(specify type)</t>
    </r>
  </si>
  <si>
    <t>Amount</t>
  </si>
  <si>
    <t>Medicare Revenue</t>
  </si>
  <si>
    <t>TOTAL REVENUE</t>
  </si>
  <si>
    <t>NET COSTS</t>
  </si>
  <si>
    <t>NET COST</t>
  </si>
  <si>
    <t>Total Hours</t>
  </si>
  <si>
    <t>Cost Per Hour</t>
  </si>
  <si>
    <t>Cost per Minute</t>
  </si>
  <si>
    <t>Gross Cost</t>
  </si>
  <si>
    <t>Medication Support</t>
  </si>
  <si>
    <t>Total Gross Cost</t>
  </si>
  <si>
    <t>Justification/Detail: Professional &amp; Specialized Services</t>
  </si>
  <si>
    <t>Provider Name</t>
  </si>
  <si>
    <t>Program Name</t>
  </si>
  <si>
    <t>Date Prepared</t>
  </si>
  <si>
    <t>*The total amount from this form will populate on the budget form for this line-item.</t>
  </si>
  <si>
    <t>Detail</t>
  </si>
  <si>
    <t>Comments</t>
  </si>
  <si>
    <t>$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</si>
  <si>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</si>
  <si>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</si>
  <si>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</si>
  <si>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</si>
  <si>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</si>
  <si>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</si>
  <si>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</si>
  <si>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</si>
  <si>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</si>
  <si>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Total Line Item Amount</t>
  </si>
  <si>
    <t>Justification/Detail: Miscellaneous Costs</t>
  </si>
  <si>
    <t>Justification/Detail: Administrative Costs</t>
  </si>
  <si>
    <t>*List only Admin Costs not already included in Salaries &amp; Wages section. The total amount from this form will populate on the budget form for this line-item.</t>
  </si>
  <si>
    <t>Direct Service</t>
  </si>
  <si>
    <t>Annual Units (Must match B-1 Service Hours)</t>
  </si>
  <si>
    <t>Billable Staff Hours (Staff Hours/Annual Units)</t>
  </si>
  <si>
    <t>Bidder Name</t>
  </si>
  <si>
    <t xml:space="preserve">North County </t>
  </si>
  <si>
    <t>Choose One</t>
  </si>
  <si>
    <t>Admin Staff</t>
  </si>
  <si>
    <t>Total Cost(12 Months)</t>
  </si>
  <si>
    <t>Annualized Salary (12 Months)</t>
  </si>
  <si>
    <t>Total Direct Services FTE per Budget Proposal</t>
  </si>
  <si>
    <t>Available Annual Staff Hours per FTE (*1,779)</t>
  </si>
  <si>
    <t>X</t>
  </si>
  <si>
    <t>Organization:</t>
  </si>
  <si>
    <t>Location:</t>
  </si>
  <si>
    <t>Brokerage</t>
  </si>
  <si>
    <r>
      <t xml:space="preserve">Administrative Costs* </t>
    </r>
    <r>
      <rPr>
        <b/>
        <i/>
        <sz val="9"/>
        <color indexed="10"/>
        <rFont val="Arial"/>
        <family val="2"/>
      </rPr>
      <t>(Justification/Detail Worksheet Required)</t>
    </r>
    <r>
      <rPr>
        <b/>
        <sz val="10"/>
        <color indexed="10"/>
        <rFont val="Arial"/>
        <family val="2"/>
      </rPr>
      <t xml:space="preserve"> </t>
    </r>
  </si>
  <si>
    <t>Collateral &amp; 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</si>
</sst>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0.0"/>
    <numFmt numFmtId="166" formatCode="_(&quot;$&quot;* #,##0_);_(&quot;$&quot;* \(#,##0\);_(&quot;$&quot;* &quot;-&quot;??_);_(@_)"/>
    <numFmt numFmtId="167" formatCode="General_)"/>
    <numFmt numFmtId="168" formatCode="_(* #,##0_);_(* \(#,##0\);_(* &quot;-&quot;??_);_(@_)"/>
    <numFmt numFmtId="169" formatCode="&quot;$&quot;#,##0"/>
    <numFmt numFmtId="170" formatCode="&quot;$&quot;#,##0\ ;\(&quot;$&quot;#,##0\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0070C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9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 "/>
    </font>
    <font>
      <sz val="12"/>
      <name val="Arial "/>
    </font>
    <font>
      <b/>
      <sz val="10"/>
      <name val="Arial "/>
    </font>
    <font>
      <sz val="10"/>
      <name val="Arial "/>
    </font>
    <font>
      <u/>
      <sz val="10"/>
      <name val="Arial "/>
    </font>
    <font>
      <b/>
      <i/>
      <sz val="10"/>
      <color rgb="FFFF0000"/>
      <name val="Arial "/>
    </font>
    <font>
      <b/>
      <sz val="10"/>
      <color rgb="FF00B0F0"/>
      <name val="Arial"/>
      <family val="2"/>
    </font>
    <font>
      <sz val="8"/>
      <name val="Courier"/>
      <family val="3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8" fillId="0" borderId="0"/>
    <xf numFmtId="167" fontId="8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</cellStyleXfs>
  <cellXfs count="257">
    <xf numFmtId="0" fontId="0" fillId="0" borderId="0" xfId="0"/>
    <xf numFmtId="0" fontId="4" fillId="3" borderId="2" xfId="0" applyFont="1" applyFill="1" applyBorder="1" applyAlignment="1" applyProtection="1">
      <alignment horizontal="left"/>
    </xf>
    <xf numFmtId="167" fontId="11" fillId="3" borderId="19" xfId="4" applyFont="1" applyFill="1" applyBorder="1" applyAlignment="1" applyProtection="1">
      <alignment horizontal="left" vertical="top"/>
    </xf>
    <xf numFmtId="167" fontId="12" fillId="0" borderId="18" xfId="4" applyFont="1" applyFill="1" applyBorder="1" applyAlignment="1" applyProtection="1"/>
    <xf numFmtId="167" fontId="11" fillId="0" borderId="11" xfId="4" applyFont="1" applyFill="1" applyBorder="1" applyAlignment="1" applyProtection="1">
      <alignment vertical="top"/>
    </xf>
    <xf numFmtId="0" fontId="3" fillId="0" borderId="29" xfId="0" applyFont="1" applyBorder="1" applyAlignment="1" applyProtection="1"/>
    <xf numFmtId="0" fontId="4" fillId="0" borderId="19" xfId="0" applyFont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167" fontId="26" fillId="0" borderId="0" xfId="5" applyFont="1" applyAlignment="1" applyProtection="1">
      <alignment vertical="top"/>
    </xf>
    <xf numFmtId="0" fontId="24" fillId="0" borderId="53" xfId="5" applyNumberFormat="1" applyFont="1" applyBorder="1" applyAlignment="1" applyProtection="1">
      <alignment horizontal="left" vertical="top"/>
    </xf>
    <xf numFmtId="14" fontId="25" fillId="0" borderId="6" xfId="5" applyNumberFormat="1" applyFont="1" applyBorder="1" applyAlignment="1" applyProtection="1">
      <alignment horizontal="left" vertical="top"/>
    </xf>
    <xf numFmtId="14" fontId="25" fillId="0" borderId="10" xfId="5" applyNumberFormat="1" applyFont="1" applyBorder="1" applyAlignment="1" applyProtection="1">
      <alignment vertical="top"/>
    </xf>
    <xf numFmtId="14" fontId="25" fillId="0" borderId="7" xfId="5" applyNumberFormat="1" applyFont="1" applyBorder="1" applyAlignment="1" applyProtection="1">
      <alignment vertical="top"/>
    </xf>
    <xf numFmtId="0" fontId="24" fillId="0" borderId="0" xfId="5" applyNumberFormat="1" applyFont="1" applyBorder="1" applyAlignment="1" applyProtection="1">
      <alignment horizontal="left" vertical="top"/>
    </xf>
    <xf numFmtId="3" fontId="25" fillId="5" borderId="19" xfId="5" applyNumberFormat="1" applyFont="1" applyFill="1" applyBorder="1" applyAlignment="1" applyProtection="1">
      <alignment vertical="top"/>
      <protection locked="0"/>
    </xf>
    <xf numFmtId="3" fontId="25" fillId="5" borderId="19" xfId="5" applyNumberFormat="1" applyFont="1" applyFill="1" applyBorder="1" applyAlignment="1" applyProtection="1">
      <alignment horizontal="center" vertical="top"/>
      <protection locked="0"/>
    </xf>
    <xf numFmtId="3" fontId="24" fillId="0" borderId="55" xfId="5" applyNumberFormat="1" applyFont="1" applyBorder="1" applyAlignment="1" applyProtection="1">
      <alignment horizontal="center" vertical="top"/>
    </xf>
    <xf numFmtId="0" fontId="0" fillId="0" borderId="0" xfId="0" applyProtection="1"/>
    <xf numFmtId="0" fontId="3" fillId="0" borderId="1" xfId="0" applyFont="1" applyBorder="1" applyAlignment="1" applyProtection="1">
      <alignment horizontal="right"/>
    </xf>
    <xf numFmtId="0" fontId="3" fillId="3" borderId="5" xfId="0" applyFont="1" applyFill="1" applyBorder="1" applyAlignment="1" applyProtection="1">
      <alignment horizontal="right"/>
    </xf>
    <xf numFmtId="14" fontId="0" fillId="4" borderId="0" xfId="0" applyNumberFormat="1" applyFill="1" applyBorder="1" applyAlignment="1" applyProtection="1">
      <alignment horizontal="left" vertical="top"/>
    </xf>
    <xf numFmtId="0" fontId="0" fillId="4" borderId="0" xfId="0" applyFill="1" applyBorder="1" applyProtection="1"/>
    <xf numFmtId="0" fontId="0" fillId="4" borderId="8" xfId="0" applyFill="1" applyBorder="1" applyProtection="1"/>
    <xf numFmtId="0" fontId="3" fillId="4" borderId="11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3" fillId="0" borderId="12" xfId="0" applyFont="1" applyFill="1" applyBorder="1" applyAlignment="1" applyProtection="1">
      <alignment horizontal="center" wrapText="1"/>
    </xf>
    <xf numFmtId="0" fontId="2" fillId="3" borderId="14" xfId="0" applyFont="1" applyFill="1" applyBorder="1" applyAlignment="1" applyProtection="1"/>
    <xf numFmtId="0" fontId="2" fillId="4" borderId="15" xfId="0" applyFont="1" applyFill="1" applyBorder="1" applyAlignment="1" applyProtection="1"/>
    <xf numFmtId="6" fontId="2" fillId="4" borderId="15" xfId="0" applyNumberFormat="1" applyFont="1" applyFill="1" applyBorder="1" applyAlignment="1" applyProtection="1"/>
    <xf numFmtId="0" fontId="2" fillId="4" borderId="16" xfId="0" applyFont="1" applyFill="1" applyBorder="1" applyAlignment="1" applyProtection="1"/>
    <xf numFmtId="0" fontId="3" fillId="0" borderId="17" xfId="0" applyFont="1" applyBorder="1" applyAlignment="1" applyProtection="1">
      <alignment horizontal="center" vertical="center" wrapText="1"/>
    </xf>
    <xf numFmtId="165" fontId="3" fillId="0" borderId="18" xfId="0" applyNumberFormat="1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2" fontId="4" fillId="0" borderId="17" xfId="0" applyNumberFormat="1" applyFont="1" applyBorder="1" applyAlignment="1" applyProtection="1">
      <alignment vertical="center" wrapText="1"/>
    </xf>
    <xf numFmtId="2" fontId="4" fillId="0" borderId="14" xfId="0" applyNumberFormat="1" applyFont="1" applyBorder="1" applyAlignment="1" applyProtection="1"/>
    <xf numFmtId="2" fontId="4" fillId="0" borderId="23" xfId="0" applyNumberFormat="1" applyFont="1" applyBorder="1" applyAlignment="1" applyProtection="1">
      <alignment vertical="center" wrapText="1"/>
    </xf>
    <xf numFmtId="2" fontId="4" fillId="0" borderId="14" xfId="0" applyNumberFormat="1" applyFont="1" applyBorder="1" applyAlignment="1" applyProtection="1">
      <alignment vertical="center" wrapText="1"/>
    </xf>
    <xf numFmtId="0" fontId="3" fillId="4" borderId="24" xfId="0" applyFont="1" applyFill="1" applyBorder="1" applyProtection="1"/>
    <xf numFmtId="166" fontId="3" fillId="4" borderId="25" xfId="2" applyNumberFormat="1" applyFont="1" applyFill="1" applyBorder="1" applyProtection="1"/>
    <xf numFmtId="2" fontId="3" fillId="0" borderId="14" xfId="0" applyNumberFormat="1" applyFont="1" applyBorder="1" applyProtection="1"/>
    <xf numFmtId="166" fontId="3" fillId="0" borderId="26" xfId="2" applyNumberFormat="1" applyFont="1" applyBorder="1" applyAlignment="1" applyProtection="1"/>
    <xf numFmtId="0" fontId="3" fillId="0" borderId="27" xfId="0" applyFont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/>
    <xf numFmtId="0" fontId="3" fillId="6" borderId="0" xfId="0" applyFont="1" applyFill="1" applyBorder="1" applyAlignment="1" applyProtection="1"/>
    <xf numFmtId="166" fontId="3" fillId="0" borderId="14" xfId="0" applyNumberFormat="1" applyFont="1" applyFill="1" applyBorder="1" applyAlignment="1" applyProtection="1"/>
    <xf numFmtId="0" fontId="3" fillId="0" borderId="29" xfId="0" applyFont="1" applyBorder="1" applyAlignment="1" applyProtection="1">
      <alignment horizontal="left" vertical="top"/>
    </xf>
    <xf numFmtId="0" fontId="3" fillId="0" borderId="30" xfId="0" applyFont="1" applyBorder="1" applyAlignment="1" applyProtection="1">
      <alignment horizontal="center" vertical="top"/>
    </xf>
    <xf numFmtId="166" fontId="3" fillId="3" borderId="14" xfId="0" applyNumberFormat="1" applyFont="1" applyFill="1" applyBorder="1" applyAlignment="1" applyProtection="1">
      <alignment vertical="top"/>
    </xf>
    <xf numFmtId="0" fontId="3" fillId="4" borderId="31" xfId="0" applyFont="1" applyFill="1" applyBorder="1" applyAlignment="1" applyProtection="1">
      <alignment horizontal="center" vertical="top"/>
    </xf>
    <xf numFmtId="0" fontId="3" fillId="4" borderId="32" xfId="0" applyFont="1" applyFill="1" applyBorder="1" applyAlignment="1" applyProtection="1">
      <alignment horizontal="center" vertical="top"/>
    </xf>
    <xf numFmtId="166" fontId="3" fillId="4" borderId="33" xfId="0" applyNumberFormat="1" applyFont="1" applyFill="1" applyBorder="1" applyAlignment="1" applyProtection="1">
      <alignment vertical="top"/>
    </xf>
    <xf numFmtId="0" fontId="2" fillId="0" borderId="34" xfId="0" applyFont="1" applyFill="1" applyBorder="1" applyAlignment="1" applyProtection="1"/>
    <xf numFmtId="0" fontId="7" fillId="4" borderId="0" xfId="0" applyFont="1" applyFill="1" applyBorder="1" applyAlignment="1" applyProtection="1"/>
    <xf numFmtId="0" fontId="4" fillId="4" borderId="31" xfId="0" applyFont="1" applyFill="1" applyBorder="1" applyAlignment="1" applyProtection="1"/>
    <xf numFmtId="0" fontId="4" fillId="4" borderId="32" xfId="0" applyFont="1" applyFill="1" applyBorder="1" applyAlignment="1" applyProtection="1"/>
    <xf numFmtId="0" fontId="4" fillId="3" borderId="35" xfId="0" applyFont="1" applyFill="1" applyBorder="1" applyAlignment="1" applyProtection="1">
      <alignment horizontal="left"/>
    </xf>
    <xf numFmtId="0" fontId="4" fillId="4" borderId="11" xfId="0" applyFont="1" applyFill="1" applyBorder="1" applyAlignment="1" applyProtection="1">
      <alignment vertical="top"/>
    </xf>
    <xf numFmtId="0" fontId="4" fillId="4" borderId="0" xfId="0" applyFont="1" applyFill="1" applyBorder="1" applyAlignment="1" applyProtection="1">
      <alignment vertical="top"/>
    </xf>
    <xf numFmtId="167" fontId="9" fillId="4" borderId="11" xfId="4" applyFont="1" applyFill="1" applyBorder="1" applyAlignment="1" applyProtection="1">
      <alignment vertical="top"/>
    </xf>
    <xf numFmtId="167" fontId="9" fillId="4" borderId="0" xfId="4" applyFont="1" applyFill="1" applyBorder="1" applyAlignment="1" applyProtection="1">
      <alignment vertical="top"/>
    </xf>
    <xf numFmtId="166" fontId="3" fillId="0" borderId="37" xfId="2" applyNumberFormat="1" applyFont="1" applyFill="1" applyBorder="1" applyAlignment="1" applyProtection="1"/>
    <xf numFmtId="167" fontId="11" fillId="4" borderId="11" xfId="4" applyFont="1" applyFill="1" applyBorder="1" applyAlignment="1" applyProtection="1">
      <alignment vertical="top"/>
    </xf>
    <xf numFmtId="167" fontId="12" fillId="4" borderId="0" xfId="4" applyFont="1" applyFill="1" applyBorder="1" applyAlignment="1" applyProtection="1">
      <alignment vertical="top"/>
    </xf>
    <xf numFmtId="167" fontId="11" fillId="4" borderId="18" xfId="4" applyFont="1" applyFill="1" applyBorder="1" applyAlignment="1" applyProtection="1">
      <alignment vertical="top"/>
    </xf>
    <xf numFmtId="167" fontId="12" fillId="4" borderId="15" xfId="4" applyFont="1" applyFill="1" applyBorder="1" applyAlignment="1" applyProtection="1">
      <alignment vertical="top"/>
    </xf>
    <xf numFmtId="167" fontId="12" fillId="2" borderId="39" xfId="4" applyFont="1" applyFill="1" applyBorder="1" applyAlignment="1" applyProtection="1">
      <alignment horizontal="center" vertical="top"/>
    </xf>
    <xf numFmtId="167" fontId="13" fillId="0" borderId="15" xfId="4" applyFont="1" applyFill="1" applyBorder="1" applyAlignment="1" applyProtection="1"/>
    <xf numFmtId="166" fontId="3" fillId="0" borderId="42" xfId="2" applyNumberFormat="1" applyFont="1" applyBorder="1" applyAlignment="1" applyProtection="1"/>
    <xf numFmtId="167" fontId="12" fillId="0" borderId="0" xfId="4" applyFont="1" applyFill="1" applyBorder="1" applyAlignment="1" applyProtection="1">
      <alignment vertical="top"/>
    </xf>
    <xf numFmtId="0" fontId="7" fillId="0" borderId="30" xfId="0" applyFont="1" applyBorder="1" applyAlignment="1" applyProtection="1"/>
    <xf numFmtId="166" fontId="3" fillId="0" borderId="44" xfId="0" applyNumberFormat="1" applyFont="1" applyBorder="1" applyAlignment="1" applyProtection="1"/>
    <xf numFmtId="0" fontId="0" fillId="4" borderId="29" xfId="0" applyFill="1" applyBorder="1" applyAlignment="1" applyProtection="1"/>
    <xf numFmtId="0" fontId="0" fillId="4" borderId="30" xfId="0" applyFill="1" applyBorder="1" applyAlignment="1" applyProtection="1"/>
    <xf numFmtId="0" fontId="0" fillId="4" borderId="26" xfId="0" applyFill="1" applyBorder="1" applyAlignment="1" applyProtection="1"/>
    <xf numFmtId="0" fontId="3" fillId="3" borderId="45" xfId="0" applyFont="1" applyFill="1" applyBorder="1" applyAlignment="1" applyProtection="1"/>
    <xf numFmtId="0" fontId="3" fillId="3" borderId="3" xfId="0" applyFont="1" applyFill="1" applyBorder="1" applyAlignment="1" applyProtection="1"/>
    <xf numFmtId="0" fontId="3" fillId="3" borderId="4" xfId="0" applyFont="1" applyFill="1" applyBorder="1" applyAlignment="1" applyProtection="1">
      <alignment horizontal="center"/>
    </xf>
    <xf numFmtId="0" fontId="18" fillId="3" borderId="18" xfId="0" applyFont="1" applyFill="1" applyBorder="1" applyAlignment="1" applyProtection="1">
      <alignment vertical="top"/>
    </xf>
    <xf numFmtId="0" fontId="19" fillId="3" borderId="30" xfId="0" applyFont="1" applyFill="1" applyBorder="1" applyAlignment="1" applyProtection="1">
      <alignment vertical="top"/>
    </xf>
    <xf numFmtId="0" fontId="7" fillId="3" borderId="30" xfId="0" applyFont="1" applyFill="1" applyBorder="1" applyAlignment="1" applyProtection="1">
      <alignment vertical="top"/>
    </xf>
    <xf numFmtId="0" fontId="18" fillId="3" borderId="29" xfId="0" applyFont="1" applyFill="1" applyBorder="1" applyAlignment="1" applyProtection="1"/>
    <xf numFmtId="0" fontId="19" fillId="3" borderId="30" xfId="0" applyFont="1" applyFill="1" applyBorder="1" applyAlignment="1" applyProtection="1"/>
    <xf numFmtId="0" fontId="3" fillId="3" borderId="14" xfId="0" applyFont="1" applyFill="1" applyBorder="1" applyAlignment="1" applyProtection="1">
      <alignment horizontal="center"/>
    </xf>
    <xf numFmtId="0" fontId="18" fillId="4" borderId="31" xfId="0" applyFont="1" applyFill="1" applyBorder="1" applyAlignment="1" applyProtection="1"/>
    <xf numFmtId="44" fontId="4" fillId="0" borderId="37" xfId="2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/>
    </xf>
    <xf numFmtId="0" fontId="3" fillId="0" borderId="40" xfId="0" applyFont="1" applyBorder="1" applyAlignment="1" applyProtection="1">
      <alignment horizontal="left"/>
    </xf>
    <xf numFmtId="166" fontId="3" fillId="0" borderId="41" xfId="2" applyNumberFormat="1" applyFont="1" applyFill="1" applyBorder="1" applyAlignment="1" applyProtection="1">
      <alignment vertical="top"/>
    </xf>
    <xf numFmtId="167" fontId="25" fillId="0" borderId="0" xfId="5" applyFont="1" applyAlignment="1" applyProtection="1">
      <alignment vertical="top"/>
    </xf>
    <xf numFmtId="167" fontId="24" fillId="0" borderId="19" xfId="5" applyFont="1" applyBorder="1" applyAlignment="1" applyProtection="1">
      <alignment vertical="top"/>
    </xf>
    <xf numFmtId="167" fontId="24" fillId="0" borderId="0" xfId="5" applyFont="1" applyAlignment="1" applyProtection="1">
      <alignment vertical="top"/>
    </xf>
    <xf numFmtId="167" fontId="25" fillId="3" borderId="0" xfId="5" applyFont="1" applyFill="1" applyAlignment="1" applyProtection="1">
      <alignment horizontal="left" vertical="top"/>
    </xf>
    <xf numFmtId="167" fontId="25" fillId="3" borderId="0" xfId="5" applyFont="1" applyFill="1" applyAlignment="1" applyProtection="1">
      <alignment horizontal="right" vertical="top"/>
    </xf>
    <xf numFmtId="43" fontId="25" fillId="3" borderId="0" xfId="5" applyNumberFormat="1" applyFont="1" applyFill="1" applyAlignment="1" applyProtection="1">
      <alignment vertical="top"/>
    </xf>
    <xf numFmtId="167" fontId="25" fillId="3" borderId="0" xfId="5" applyFont="1" applyFill="1" applyAlignment="1" applyProtection="1">
      <alignment vertical="top"/>
    </xf>
    <xf numFmtId="167" fontId="25" fillId="0" borderId="53" xfId="5" applyFont="1" applyBorder="1" applyAlignment="1" applyProtection="1">
      <alignment vertical="top"/>
    </xf>
    <xf numFmtId="167" fontId="25" fillId="3" borderId="0" xfId="5" applyFont="1" applyFill="1" applyBorder="1" applyAlignment="1" applyProtection="1">
      <alignment vertical="top"/>
    </xf>
    <xf numFmtId="167" fontId="25" fillId="3" borderId="46" xfId="5" applyFont="1" applyFill="1" applyBorder="1" applyAlignment="1" applyProtection="1">
      <alignment vertical="top"/>
    </xf>
    <xf numFmtId="167" fontId="25" fillId="3" borderId="0" xfId="5" quotePrefix="1" applyFont="1" applyFill="1" applyAlignment="1" applyProtection="1">
      <alignment vertical="top"/>
    </xf>
    <xf numFmtId="167" fontId="24" fillId="0" borderId="0" xfId="5" applyFont="1" applyAlignment="1" applyProtection="1">
      <alignment horizontal="right" vertical="top"/>
    </xf>
    <xf numFmtId="0" fontId="28" fillId="0" borderId="0" xfId="0" applyFont="1" applyProtection="1"/>
    <xf numFmtId="167" fontId="24" fillId="3" borderId="0" xfId="5" applyFont="1" applyFill="1" applyAlignment="1" applyProtection="1">
      <alignment vertical="top"/>
    </xf>
    <xf numFmtId="43" fontId="25" fillId="3" borderId="0" xfId="5" applyNumberFormat="1" applyFont="1" applyFill="1" applyAlignment="1" applyProtection="1">
      <alignment horizontal="center" vertical="top"/>
    </xf>
    <xf numFmtId="167" fontId="8" fillId="0" borderId="0" xfId="5" applyAlignment="1" applyProtection="1">
      <alignment vertical="top"/>
    </xf>
    <xf numFmtId="0" fontId="0" fillId="0" borderId="0" xfId="0" applyAlignment="1" applyProtection="1">
      <alignment vertical="top"/>
    </xf>
    <xf numFmtId="0" fontId="30" fillId="0" borderId="0" xfId="0" applyFont="1"/>
    <xf numFmtId="0" fontId="30" fillId="0" borderId="19" xfId="0" applyFont="1" applyBorder="1"/>
    <xf numFmtId="0" fontId="0" fillId="0" borderId="19" xfId="0" applyBorder="1"/>
    <xf numFmtId="14" fontId="0" fillId="0" borderId="19" xfId="0" applyNumberFormat="1" applyBorder="1"/>
    <xf numFmtId="0" fontId="31" fillId="0" borderId="19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 wrapText="1"/>
    </xf>
    <xf numFmtId="0" fontId="30" fillId="7" borderId="19" xfId="0" applyFont="1" applyFill="1" applyBorder="1"/>
    <xf numFmtId="0" fontId="32" fillId="0" borderId="0" xfId="0" applyFont="1" applyAlignment="1" applyProtection="1">
      <alignment horizontal="center"/>
    </xf>
    <xf numFmtId="0" fontId="7" fillId="4" borderId="52" xfId="0" applyFont="1" applyFill="1" applyBorder="1" applyAlignment="1" applyProtection="1"/>
    <xf numFmtId="168" fontId="24" fillId="0" borderId="19" xfId="1" applyNumberFormat="1" applyFont="1" applyBorder="1" applyAlignment="1" applyProtection="1">
      <alignment horizontal="center" vertical="top"/>
    </xf>
    <xf numFmtId="0" fontId="4" fillId="3" borderId="6" xfId="0" applyFont="1" applyFill="1" applyBorder="1" applyAlignment="1" applyProtection="1">
      <alignment horizontal="left" vertical="top"/>
    </xf>
    <xf numFmtId="0" fontId="4" fillId="3" borderId="7" xfId="0" applyFont="1" applyFill="1" applyBorder="1" applyAlignment="1" applyProtection="1">
      <alignment horizontal="left" vertical="top"/>
    </xf>
    <xf numFmtId="167" fontId="9" fillId="3" borderId="6" xfId="4" applyFont="1" applyFill="1" applyBorder="1" applyAlignment="1" applyProtection="1">
      <alignment horizontal="left" vertical="top"/>
    </xf>
    <xf numFmtId="167" fontId="9" fillId="3" borderId="7" xfId="4" applyFont="1" applyFill="1" applyBorder="1" applyAlignment="1" applyProtection="1">
      <alignment horizontal="left" vertical="top"/>
    </xf>
    <xf numFmtId="167" fontId="11" fillId="3" borderId="6" xfId="4" applyFont="1" applyFill="1" applyBorder="1" applyAlignment="1" applyProtection="1">
      <alignment horizontal="left" vertical="top"/>
    </xf>
    <xf numFmtId="167" fontId="11" fillId="3" borderId="7" xfId="4" applyFont="1" applyFill="1" applyBorder="1" applyAlignment="1" applyProtection="1">
      <alignment horizontal="left" vertical="top"/>
    </xf>
    <xf numFmtId="0" fontId="18" fillId="4" borderId="11" xfId="0" applyFont="1" applyFill="1" applyBorder="1" applyAlignment="1" applyProtection="1"/>
    <xf numFmtId="0" fontId="19" fillId="4" borderId="0" xfId="0" applyFont="1" applyFill="1" applyBorder="1" applyAlignment="1" applyProtection="1"/>
    <xf numFmtId="0" fontId="7" fillId="3" borderId="26" xfId="0" applyFont="1" applyFill="1" applyBorder="1" applyAlignment="1" applyProtection="1"/>
    <xf numFmtId="0" fontId="18" fillId="4" borderId="0" xfId="0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wrapText="1"/>
    </xf>
    <xf numFmtId="44" fontId="3" fillId="4" borderId="0" xfId="2" applyFont="1" applyFill="1" applyBorder="1" applyAlignment="1" applyProtection="1"/>
    <xf numFmtId="166" fontId="3" fillId="0" borderId="14" xfId="0" applyNumberFormat="1" applyFont="1" applyBorder="1" applyAlignment="1" applyProtection="1"/>
    <xf numFmtId="9" fontId="3" fillId="4" borderId="51" xfId="3" applyFont="1" applyFill="1" applyBorder="1" applyAlignment="1" applyProtection="1"/>
    <xf numFmtId="166" fontId="3" fillId="4" borderId="33" xfId="0" applyNumberFormat="1" applyFont="1" applyFill="1" applyBorder="1" applyAlignment="1" applyProtection="1"/>
    <xf numFmtId="0" fontId="18" fillId="4" borderId="38" xfId="0" applyFont="1" applyFill="1" applyBorder="1" applyAlignment="1" applyProtection="1"/>
    <xf numFmtId="0" fontId="18" fillId="4" borderId="15" xfId="0" applyFont="1" applyFill="1" applyBorder="1" applyAlignment="1" applyProtection="1"/>
    <xf numFmtId="0" fontId="19" fillId="4" borderId="11" xfId="0" applyFont="1" applyFill="1" applyBorder="1" applyAlignment="1" applyProtection="1"/>
    <xf numFmtId="0" fontId="18" fillId="4" borderId="18" xfId="0" applyFont="1" applyFill="1" applyBorder="1" applyAlignment="1" applyProtection="1"/>
    <xf numFmtId="168" fontId="3" fillId="0" borderId="37" xfId="1" applyNumberFormat="1" applyFont="1" applyFill="1" applyBorder="1" applyAlignment="1" applyProtection="1"/>
    <xf numFmtId="0" fontId="4" fillId="0" borderId="7" xfId="0" applyFont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/>
    </xf>
    <xf numFmtId="0" fontId="3" fillId="0" borderId="56" xfId="0" applyFont="1" applyBorder="1" applyAlignment="1" applyProtection="1">
      <alignment horizontal="left"/>
    </xf>
    <xf numFmtId="0" fontId="18" fillId="4" borderId="33" xfId="0" applyFont="1" applyFill="1" applyBorder="1" applyAlignment="1" applyProtection="1"/>
    <xf numFmtId="0" fontId="18" fillId="4" borderId="52" xfId="0" applyFont="1" applyFill="1" applyBorder="1" applyAlignment="1" applyProtection="1"/>
    <xf numFmtId="166" fontId="3" fillId="0" borderId="37" xfId="2" applyNumberFormat="1" applyFont="1" applyFill="1" applyBorder="1" applyProtection="1"/>
    <xf numFmtId="166" fontId="3" fillId="0" borderId="37" xfId="2" applyNumberFormat="1" applyFont="1" applyFill="1" applyBorder="1" applyAlignment="1" applyProtection="1">
      <alignment vertical="top"/>
    </xf>
    <xf numFmtId="166" fontId="3" fillId="0" borderId="43" xfId="2" applyNumberFormat="1" applyFont="1" applyFill="1" applyBorder="1" applyAlignment="1" applyProtection="1"/>
    <xf numFmtId="166" fontId="3" fillId="0" borderId="44" xfId="2" applyNumberFormat="1" applyFont="1" applyBorder="1" applyAlignment="1" applyProtection="1"/>
    <xf numFmtId="0" fontId="3" fillId="0" borderId="22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 vertical="center" wrapText="1"/>
    </xf>
    <xf numFmtId="0" fontId="4" fillId="5" borderId="45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36" xfId="0" applyFont="1" applyFill="1" applyBorder="1" applyAlignment="1" applyProtection="1">
      <alignment horizontal="center"/>
      <protection locked="0"/>
    </xf>
    <xf numFmtId="42" fontId="4" fillId="5" borderId="35" xfId="1" applyNumberFormat="1" applyFont="1" applyFill="1" applyBorder="1" applyProtection="1">
      <protection locked="0"/>
    </xf>
    <xf numFmtId="0" fontId="4" fillId="5" borderId="9" xfId="0" applyFont="1" applyFill="1" applyBorder="1" applyAlignment="1" applyProtection="1">
      <alignment wrapText="1"/>
      <protection locked="0"/>
    </xf>
    <xf numFmtId="42" fontId="0" fillId="5" borderId="53" xfId="1" applyNumberFormat="1" applyFont="1" applyFill="1" applyBorder="1" applyProtection="1">
      <protection locked="0"/>
    </xf>
    <xf numFmtId="42" fontId="0" fillId="5" borderId="54" xfId="1" applyNumberFormat="1" applyFont="1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0" fontId="4" fillId="5" borderId="57" xfId="0" applyFont="1" applyFill="1" applyBorder="1" applyAlignment="1" applyProtection="1">
      <alignment horizontal="center"/>
      <protection locked="0"/>
    </xf>
    <xf numFmtId="0" fontId="4" fillId="5" borderId="44" xfId="0" applyFont="1" applyFill="1" applyBorder="1" applyAlignment="1" applyProtection="1">
      <alignment horizontal="center"/>
      <protection locked="0"/>
    </xf>
    <xf numFmtId="42" fontId="0" fillId="5" borderId="10" xfId="1" applyNumberFormat="1" applyFont="1" applyFill="1" applyBorder="1" applyProtection="1">
      <protection locked="0"/>
    </xf>
    <xf numFmtId="166" fontId="3" fillId="5" borderId="20" xfId="2" applyNumberFormat="1" applyFont="1" applyFill="1" applyBorder="1" applyAlignment="1" applyProtection="1">
      <protection locked="0"/>
    </xf>
    <xf numFmtId="166" fontId="3" fillId="5" borderId="21" xfId="2" applyNumberFormat="1" applyFont="1" applyFill="1" applyBorder="1" applyAlignment="1" applyProtection="1">
      <protection locked="0"/>
    </xf>
    <xf numFmtId="166" fontId="3" fillId="5" borderId="16" xfId="2" applyNumberFormat="1" applyFont="1" applyFill="1" applyBorder="1" applyAlignment="1" applyProtection="1">
      <protection locked="0"/>
    </xf>
    <xf numFmtId="9" fontId="3" fillId="2" borderId="28" xfId="3" applyFont="1" applyFill="1" applyBorder="1" applyAlignment="1" applyProtection="1">
      <alignment horizontal="center"/>
      <protection locked="0"/>
    </xf>
    <xf numFmtId="166" fontId="3" fillId="2" borderId="36" xfId="2" applyNumberFormat="1" applyFont="1" applyFill="1" applyBorder="1" applyAlignment="1" applyProtection="1">
      <protection locked="0"/>
    </xf>
    <xf numFmtId="166" fontId="3" fillId="2" borderId="37" xfId="2" applyNumberFormat="1" applyFont="1" applyFill="1" applyBorder="1" applyAlignment="1" applyProtection="1">
      <protection locked="0"/>
    </xf>
    <xf numFmtId="166" fontId="3" fillId="2" borderId="41" xfId="2" applyNumberFormat="1" applyFont="1" applyFill="1" applyBorder="1" applyAlignment="1" applyProtection="1">
      <protection locked="0"/>
    </xf>
    <xf numFmtId="167" fontId="12" fillId="2" borderId="40" xfId="4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left"/>
      <protection locked="0"/>
    </xf>
    <xf numFmtId="168" fontId="3" fillId="2" borderId="37" xfId="1" applyNumberFormat="1" applyFont="1" applyFill="1" applyBorder="1" applyAlignment="1" applyProtection="1">
      <protection locked="0"/>
    </xf>
    <xf numFmtId="168" fontId="3" fillId="2" borderId="50" xfId="1" applyNumberFormat="1" applyFont="1" applyFill="1" applyBorder="1" applyAlignment="1" applyProtection="1">
      <protection locked="0"/>
    </xf>
    <xf numFmtId="168" fontId="4" fillId="2" borderId="37" xfId="1" applyNumberFormat="1" applyFont="1" applyFill="1" applyBorder="1" applyProtection="1">
      <protection locked="0"/>
    </xf>
    <xf numFmtId="0" fontId="30" fillId="8" borderId="19" xfId="0" applyFont="1" applyFill="1" applyBorder="1" applyAlignment="1">
      <alignment horizontal="center"/>
    </xf>
    <xf numFmtId="0" fontId="30" fillId="8" borderId="19" xfId="0" applyFont="1" applyFill="1" applyBorder="1" applyAlignment="1">
      <alignment horizontal="left"/>
    </xf>
    <xf numFmtId="169" fontId="30" fillId="8" borderId="19" xfId="0" applyNumberFormat="1" applyFont="1" applyFill="1" applyBorder="1" applyAlignment="1">
      <alignment horizontal="center"/>
    </xf>
    <xf numFmtId="2" fontId="30" fillId="8" borderId="19" xfId="0" applyNumberFormat="1" applyFont="1" applyFill="1" applyBorder="1" applyAlignment="1">
      <alignment horizontal="center"/>
    </xf>
    <xf numFmtId="2" fontId="30" fillId="0" borderId="19" xfId="0" applyNumberFormat="1" applyFont="1" applyBorder="1" applyAlignment="1">
      <alignment horizontal="center"/>
    </xf>
    <xf numFmtId="2" fontId="30" fillId="2" borderId="19" xfId="0" applyNumberFormat="1" applyFont="1" applyFill="1" applyBorder="1" applyAlignment="1">
      <alignment horizontal="center"/>
    </xf>
    <xf numFmtId="168" fontId="30" fillId="0" borderId="0" xfId="1" applyNumberFormat="1" applyFont="1"/>
    <xf numFmtId="169" fontId="30" fillId="0" borderId="19" xfId="0" applyNumberFormat="1" applyFont="1" applyBorder="1" applyAlignment="1">
      <alignment horizontal="center"/>
    </xf>
    <xf numFmtId="43" fontId="30" fillId="0" borderId="0" xfId="1" applyNumberFormat="1" applyFont="1"/>
    <xf numFmtId="9" fontId="0" fillId="0" borderId="0" xfId="3" applyNumberFormat="1" applyFont="1"/>
    <xf numFmtId="167" fontId="10" fillId="0" borderId="11" xfId="4" applyFont="1" applyFill="1" applyBorder="1" applyAlignment="1" applyProtection="1">
      <alignment horizontal="right" vertical="top"/>
    </xf>
    <xf numFmtId="167" fontId="10" fillId="0" borderId="0" xfId="4" applyFont="1" applyFill="1" applyBorder="1" applyAlignment="1" applyProtection="1">
      <alignment horizontal="right" vertical="top"/>
    </xf>
    <xf numFmtId="167" fontId="10" fillId="0" borderId="38" xfId="4" applyFont="1" applyFill="1" applyBorder="1" applyAlignment="1" applyProtection="1">
      <alignment horizontal="right" vertical="top"/>
    </xf>
    <xf numFmtId="0" fontId="4" fillId="4" borderId="13" xfId="0" applyFont="1" applyFill="1" applyBorder="1" applyAlignment="1" applyProtection="1">
      <alignment horizontal="left"/>
    </xf>
    <xf numFmtId="0" fontId="4" fillId="4" borderId="46" xfId="0" applyFont="1" applyFill="1" applyBorder="1" applyAlignment="1" applyProtection="1">
      <alignment horizontal="left"/>
    </xf>
    <xf numFmtId="0" fontId="4" fillId="4" borderId="47" xfId="0" applyFont="1" applyFill="1" applyBorder="1" applyAlignment="1" applyProtection="1">
      <alignment horizontal="left"/>
    </xf>
    <xf numFmtId="0" fontId="4" fillId="4" borderId="25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0" fontId="4" fillId="4" borderId="38" xfId="0" applyFont="1" applyFill="1" applyBorder="1" applyAlignment="1" applyProtection="1">
      <alignment horizontal="left"/>
    </xf>
    <xf numFmtId="0" fontId="17" fillId="4" borderId="25" xfId="0" applyFont="1" applyFill="1" applyBorder="1" applyAlignment="1" applyProtection="1">
      <alignment horizontal="left"/>
    </xf>
    <xf numFmtId="0" fontId="17" fillId="4" borderId="0" xfId="0" applyFont="1" applyFill="1" applyBorder="1" applyAlignment="1" applyProtection="1">
      <alignment horizontal="left"/>
    </xf>
    <xf numFmtId="0" fontId="17" fillId="4" borderId="48" xfId="0" applyFont="1" applyFill="1" applyBorder="1" applyAlignment="1" applyProtection="1">
      <alignment horizontal="left"/>
    </xf>
    <xf numFmtId="0" fontId="17" fillId="4" borderId="15" xfId="0" applyFont="1" applyFill="1" applyBorder="1" applyAlignment="1" applyProtection="1">
      <alignment horizontal="left"/>
    </xf>
    <xf numFmtId="0" fontId="4" fillId="4" borderId="15" xfId="0" applyFont="1" applyFill="1" applyBorder="1" applyAlignment="1" applyProtection="1">
      <alignment horizontal="left"/>
    </xf>
    <xf numFmtId="0" fontId="4" fillId="4" borderId="49" xfId="0" applyFont="1" applyFill="1" applyBorder="1" applyAlignment="1" applyProtection="1">
      <alignment horizontal="left"/>
    </xf>
    <xf numFmtId="0" fontId="20" fillId="4" borderId="15" xfId="0" applyFont="1" applyFill="1" applyBorder="1" applyAlignment="1" applyProtection="1">
      <alignment horizontal="center"/>
    </xf>
    <xf numFmtId="0" fontId="21" fillId="4" borderId="15" xfId="0" applyFont="1" applyFill="1" applyBorder="1" applyAlignment="1" applyProtection="1">
      <alignment horizontal="center"/>
    </xf>
    <xf numFmtId="0" fontId="21" fillId="4" borderId="52" xfId="0" applyFont="1" applyFill="1" applyBorder="1" applyAlignment="1" applyProtection="1">
      <alignment horizontal="center"/>
    </xf>
    <xf numFmtId="0" fontId="3" fillId="0" borderId="45" xfId="0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164" fontId="3" fillId="0" borderId="6" xfId="1" applyNumberFormat="1" applyFont="1" applyFill="1" applyBorder="1" applyAlignment="1" applyProtection="1">
      <alignment horizontal="right"/>
    </xf>
    <xf numFmtId="164" fontId="3" fillId="0" borderId="8" xfId="1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14" fontId="3" fillId="3" borderId="6" xfId="0" applyNumberFormat="1" applyFont="1" applyFill="1" applyBorder="1" applyAlignment="1" applyProtection="1">
      <alignment horizontal="center" vertical="top"/>
    </xf>
    <xf numFmtId="14" fontId="3" fillId="3" borderId="7" xfId="0" applyNumberFormat="1" applyFont="1" applyFill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right"/>
    </xf>
    <xf numFmtId="0" fontId="3" fillId="0" borderId="7" xfId="0" applyFont="1" applyBorder="1" applyAlignment="1" applyProtection="1">
      <alignment horizontal="right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167" fontId="24" fillId="0" borderId="0" xfId="5" applyFont="1" applyAlignment="1" applyProtection="1">
      <alignment horizontal="center" vertical="top"/>
    </xf>
    <xf numFmtId="167" fontId="25" fillId="5" borderId="13" xfId="5" applyFont="1" applyFill="1" applyBorder="1" applyAlignment="1" applyProtection="1">
      <alignment horizontal="left" vertical="top" wrapText="1"/>
      <protection locked="0"/>
    </xf>
    <xf numFmtId="0" fontId="0" fillId="0" borderId="4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54" xfId="0" applyBorder="1" applyAlignment="1" applyProtection="1">
      <alignment horizontal="left" vertical="top" wrapText="1"/>
      <protection locked="0"/>
    </xf>
    <xf numFmtId="167" fontId="22" fillId="0" borderId="0" xfId="5" applyFont="1" applyAlignment="1" applyProtection="1">
      <alignment horizontal="center" vertical="top"/>
    </xf>
    <xf numFmtId="167" fontId="23" fillId="0" borderId="0" xfId="5" applyFont="1" applyAlignment="1" applyProtection="1">
      <alignment vertical="top"/>
    </xf>
    <xf numFmtId="167" fontId="24" fillId="0" borderId="6" xfId="5" applyFont="1" applyBorder="1" applyAlignment="1" applyProtection="1">
      <alignment horizontal="center" vertical="top"/>
    </xf>
    <xf numFmtId="167" fontId="24" fillId="0" borderId="7" xfId="5" applyFont="1" applyBorder="1" applyAlignment="1" applyProtection="1">
      <alignment horizontal="center" vertical="top"/>
    </xf>
    <xf numFmtId="167" fontId="25" fillId="0" borderId="6" xfId="5" applyFont="1" applyBorder="1" applyAlignment="1" applyProtection="1">
      <alignment horizontal="left" vertical="top"/>
    </xf>
    <xf numFmtId="167" fontId="25" fillId="0" borderId="10" xfId="5" applyFont="1" applyBorder="1" applyAlignment="1" applyProtection="1">
      <alignment horizontal="left" vertical="top"/>
    </xf>
    <xf numFmtId="167" fontId="25" fillId="0" borderId="7" xfId="5" applyFont="1" applyBorder="1" applyAlignment="1" applyProtection="1">
      <alignment horizontal="left" vertical="top"/>
    </xf>
    <xf numFmtId="0" fontId="25" fillId="0" borderId="19" xfId="5" applyNumberFormat="1" applyFont="1" applyBorder="1" applyAlignment="1" applyProtection="1">
      <alignment horizontal="left" vertical="top"/>
    </xf>
    <xf numFmtId="167" fontId="27" fillId="0" borderId="10" xfId="5" applyFont="1" applyBorder="1" applyAlignment="1" applyProtection="1">
      <alignment horizontal="center" vertical="top" wrapText="1"/>
    </xf>
    <xf numFmtId="167" fontId="24" fillId="0" borderId="19" xfId="5" applyFont="1" applyBorder="1" applyAlignment="1" applyProtection="1">
      <alignment horizontal="center" vertical="top"/>
    </xf>
    <xf numFmtId="167" fontId="25" fillId="5" borderId="47" xfId="5" applyFont="1" applyFill="1" applyBorder="1" applyAlignment="1" applyProtection="1">
      <alignment horizontal="left" vertical="top" wrapText="1"/>
      <protection locked="0"/>
    </xf>
    <xf numFmtId="167" fontId="25" fillId="5" borderId="25" xfId="5" applyFont="1" applyFill="1" applyBorder="1" applyAlignment="1" applyProtection="1">
      <alignment horizontal="left" vertical="top" wrapText="1"/>
      <protection locked="0"/>
    </xf>
    <xf numFmtId="167" fontId="25" fillId="5" borderId="38" xfId="5" applyFont="1" applyFill="1" applyBorder="1" applyAlignment="1" applyProtection="1">
      <alignment horizontal="left" vertical="top" wrapText="1"/>
      <protection locked="0"/>
    </xf>
    <xf numFmtId="167" fontId="25" fillId="5" borderId="12" xfId="5" applyFont="1" applyFill="1" applyBorder="1" applyAlignment="1" applyProtection="1">
      <alignment horizontal="left" vertical="top" wrapText="1"/>
      <protection locked="0"/>
    </xf>
    <xf numFmtId="167" fontId="25" fillId="5" borderId="54" xfId="5" applyFont="1" applyFill="1" applyBorder="1" applyAlignment="1" applyProtection="1">
      <alignment horizontal="left" vertical="top" wrapText="1"/>
      <protection locked="0"/>
    </xf>
    <xf numFmtId="14" fontId="25" fillId="0" borderId="6" xfId="5" applyNumberFormat="1" applyFont="1" applyBorder="1" applyAlignment="1" applyProtection="1">
      <alignment horizontal="left" vertical="top"/>
    </xf>
    <xf numFmtId="14" fontId="25" fillId="0" borderId="10" xfId="5" applyNumberFormat="1" applyFont="1" applyBorder="1" applyAlignment="1" applyProtection="1">
      <alignment horizontal="left" vertical="top"/>
    </xf>
    <xf numFmtId="14" fontId="25" fillId="0" borderId="7" xfId="5" applyNumberFormat="1" applyFont="1" applyBorder="1" applyAlignment="1" applyProtection="1">
      <alignment horizontal="left" vertical="top"/>
    </xf>
    <xf numFmtId="167" fontId="25" fillId="2" borderId="13" xfId="5" applyFont="1" applyFill="1" applyBorder="1" applyAlignment="1" applyProtection="1">
      <alignment horizontal="left" vertical="top" wrapText="1"/>
      <protection locked="0"/>
    </xf>
    <xf numFmtId="167" fontId="25" fillId="2" borderId="47" xfId="5" applyFont="1" applyFill="1" applyBorder="1" applyAlignment="1" applyProtection="1">
      <alignment horizontal="left" vertical="top" wrapText="1"/>
      <protection locked="0"/>
    </xf>
    <xf numFmtId="167" fontId="25" fillId="2" borderId="25" xfId="5" applyFont="1" applyFill="1" applyBorder="1" applyAlignment="1" applyProtection="1">
      <alignment horizontal="left" vertical="top" wrapText="1"/>
      <protection locked="0"/>
    </xf>
    <xf numFmtId="167" fontId="25" fillId="2" borderId="38" xfId="5" applyFont="1" applyFill="1" applyBorder="1" applyAlignment="1" applyProtection="1">
      <alignment horizontal="left" vertical="top" wrapText="1"/>
      <protection locked="0"/>
    </xf>
    <xf numFmtId="167" fontId="25" fillId="2" borderId="12" xfId="5" applyFont="1" applyFill="1" applyBorder="1" applyAlignment="1" applyProtection="1">
      <alignment horizontal="left" vertical="top" wrapText="1"/>
      <protection locked="0"/>
    </xf>
    <xf numFmtId="167" fontId="25" fillId="2" borderId="54" xfId="5" applyFont="1" applyFill="1" applyBorder="1" applyAlignment="1" applyProtection="1">
      <alignment horizontal="left" vertical="top" wrapText="1"/>
      <protection locked="0"/>
    </xf>
    <xf numFmtId="49" fontId="25" fillId="0" borderId="6" xfId="5" applyNumberFormat="1" applyFont="1" applyBorder="1" applyAlignment="1" applyProtection="1">
      <alignment horizontal="left" vertical="top"/>
    </xf>
    <xf numFmtId="49" fontId="25" fillId="0" borderId="10" xfId="5" applyNumberFormat="1" applyFont="1" applyBorder="1" applyAlignment="1" applyProtection="1">
      <alignment horizontal="left" vertical="top"/>
    </xf>
    <xf numFmtId="49" fontId="25" fillId="0" borderId="7" xfId="5" applyNumberFormat="1" applyFont="1" applyBorder="1" applyAlignment="1" applyProtection="1">
      <alignment horizontal="left" vertical="top"/>
    </xf>
    <xf numFmtId="0" fontId="25" fillId="0" borderId="6" xfId="5" applyNumberFormat="1" applyFont="1" applyBorder="1" applyAlignment="1" applyProtection="1">
      <alignment horizontal="left" vertical="top"/>
    </xf>
    <xf numFmtId="0" fontId="25" fillId="0" borderId="10" xfId="5" applyNumberFormat="1" applyFont="1" applyBorder="1" applyAlignment="1" applyProtection="1">
      <alignment horizontal="left" vertical="top"/>
    </xf>
    <xf numFmtId="0" fontId="25" fillId="0" borderId="7" xfId="5" applyNumberFormat="1" applyFont="1" applyBorder="1" applyAlignment="1" applyProtection="1">
      <alignment horizontal="left" vertical="top"/>
    </xf>
  </cellXfs>
  <cellStyles count="13">
    <cellStyle name="Comma" xfId="1" builtinId="3"/>
    <cellStyle name="Comma 4" xfId="8"/>
    <cellStyle name="Comma0" xfId="9"/>
    <cellStyle name="Currency" xfId="2" builtinId="4"/>
    <cellStyle name="Currency0" xfId="10"/>
    <cellStyle name="Date" xfId="11"/>
    <cellStyle name="Fixed" xfId="12"/>
    <cellStyle name="Normal" xfId="0" builtinId="0"/>
    <cellStyle name="Normal 2" xfId="6"/>
    <cellStyle name="Normal_Sheet1" xfId="4"/>
    <cellStyle name="Normal_Sheet3" xfId="5"/>
    <cellStyle name="Percent" xfId="3" builtinId="5"/>
    <cellStyle name="Percent 2" xfId="7"/>
  </cellStyles>
  <dxfs count="11">
    <dxf>
      <font>
        <strike/>
        <color theme="1" tint="0.14993743705557422"/>
      </font>
      <fill>
        <patternFill>
          <fgColor theme="0" tint="-0.499984740745262"/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urement/RFPs%20In%20Process/14-02%20Medication%20Support/RFP/Meds%2014-02%20Budget%20Template%20DRA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Funded Program "/>
      <sheetName val="Prof &amp; Spec Sv Detail "/>
      <sheetName val=" Misc Detail"/>
      <sheetName val="Admin Detail"/>
      <sheetName val="Billable Staff Hours"/>
      <sheetName val="Meds 14-02 Budget Template DRAF"/>
    </sheetNames>
    <sheetDataSet>
      <sheetData sheetId="0">
        <row r="2">
          <cell r="B2">
            <v>0</v>
          </cell>
        </row>
        <row r="4">
          <cell r="C4" t="str">
            <v>South County</v>
          </cell>
        </row>
        <row r="75">
          <cell r="C75">
            <v>0</v>
          </cell>
        </row>
        <row r="77">
          <cell r="C77">
            <v>0</v>
          </cell>
          <cell r="F77" t="e">
            <v>#DIV/0!</v>
          </cell>
        </row>
        <row r="78">
          <cell r="C78">
            <v>0</v>
          </cell>
        </row>
        <row r="80">
          <cell r="C80">
            <v>0</v>
          </cell>
        </row>
        <row r="82">
          <cell r="F82" t="e">
            <v>#DIV/0!</v>
          </cell>
        </row>
        <row r="83">
          <cell r="C83">
            <v>0</v>
          </cell>
        </row>
        <row r="90">
          <cell r="C90">
            <v>0</v>
          </cell>
        </row>
        <row r="92">
          <cell r="F92" t="e">
            <v>#DIV/0!</v>
          </cell>
        </row>
        <row r="93">
          <cell r="C93">
            <v>0</v>
          </cell>
        </row>
      </sheetData>
      <sheetData sheetId="1">
        <row r="7">
          <cell r="E7">
            <v>0</v>
          </cell>
        </row>
        <row r="9">
          <cell r="E9">
            <v>0</v>
          </cell>
        </row>
        <row r="13">
          <cell r="E13">
            <v>0</v>
          </cell>
        </row>
        <row r="17">
          <cell r="E17">
            <v>0</v>
          </cell>
        </row>
        <row r="21">
          <cell r="E21">
            <v>0</v>
          </cell>
        </row>
        <row r="25">
          <cell r="E25">
            <v>0</v>
          </cell>
        </row>
        <row r="29">
          <cell r="E29">
            <v>0</v>
          </cell>
        </row>
        <row r="33">
          <cell r="E33">
            <v>0</v>
          </cell>
        </row>
        <row r="37">
          <cell r="E37">
            <v>0</v>
          </cell>
        </row>
        <row r="41">
          <cell r="E41">
            <v>0</v>
          </cell>
        </row>
        <row r="42">
          <cell r="E42">
            <v>0</v>
          </cell>
        </row>
        <row r="45">
          <cell r="E45">
            <v>0</v>
          </cell>
        </row>
        <row r="47">
          <cell r="E47">
            <v>0</v>
          </cell>
        </row>
      </sheetData>
      <sheetData sheetId="2">
        <row r="7">
          <cell r="E7">
            <v>0</v>
          </cell>
        </row>
        <row r="48">
          <cell r="E48">
            <v>0</v>
          </cell>
        </row>
      </sheetData>
      <sheetData sheetId="3">
        <row r="7">
          <cell r="E7">
            <v>0</v>
          </cell>
        </row>
        <row r="48">
          <cell r="E48">
            <v>0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95"/>
  <sheetViews>
    <sheetView tabSelected="1" zoomScaleNormal="100" workbookViewId="0">
      <selection activeCell="D79" sqref="D79"/>
    </sheetView>
  </sheetViews>
  <sheetFormatPr defaultRowHeight="15"/>
  <cols>
    <col min="1" max="1" width="33.85546875" style="17" customWidth="1"/>
    <col min="2" max="2" width="13.85546875" style="17" customWidth="1"/>
    <col min="3" max="3" width="17.28515625" style="17" bestFit="1" customWidth="1"/>
    <col min="4" max="4" width="23" style="17" customWidth="1"/>
    <col min="5" max="5" width="19.85546875" style="17" customWidth="1"/>
    <col min="6" max="6" width="18" style="17" customWidth="1"/>
    <col min="7" max="16384" width="9.140625" style="17"/>
  </cols>
  <sheetData>
    <row r="1" spans="1:6" ht="16.5" thickBot="1">
      <c r="A1" s="209" t="s">
        <v>0</v>
      </c>
      <c r="B1" s="209"/>
      <c r="C1" s="209"/>
      <c r="D1" s="209"/>
      <c r="E1" s="209"/>
      <c r="F1" s="209"/>
    </row>
    <row r="2" spans="1:6">
      <c r="A2" s="18" t="s">
        <v>83</v>
      </c>
      <c r="B2" s="210"/>
      <c r="C2" s="211"/>
      <c r="D2" s="211"/>
      <c r="E2" s="211"/>
      <c r="F2" s="212"/>
    </row>
    <row r="3" spans="1:6">
      <c r="A3" s="19" t="s">
        <v>1</v>
      </c>
      <c r="B3" s="213">
        <f ca="1">NOW()</f>
        <v>41880.348231018521</v>
      </c>
      <c r="C3" s="214"/>
      <c r="D3" s="20"/>
      <c r="E3" s="21"/>
      <c r="F3" s="22"/>
    </row>
    <row r="4" spans="1:6">
      <c r="A4" s="215" t="s">
        <v>84</v>
      </c>
      <c r="B4" s="216"/>
      <c r="C4" s="217" t="s">
        <v>76</v>
      </c>
      <c r="D4" s="218"/>
      <c r="E4" s="218"/>
      <c r="F4" s="219"/>
    </row>
    <row r="5" spans="1:6" ht="26.25" thickBot="1">
      <c r="A5" s="23"/>
      <c r="B5" s="24"/>
      <c r="C5" s="25"/>
      <c r="D5" s="152" t="s">
        <v>3</v>
      </c>
      <c r="E5" s="207">
        <f>IF(C4=A994,1475523,(IF(C4=A993,0,368884)))</f>
        <v>0</v>
      </c>
      <c r="F5" s="208"/>
    </row>
    <row r="6" spans="1:6" ht="16.5" thickBot="1">
      <c r="A6" s="26" t="s">
        <v>4</v>
      </c>
      <c r="B6" s="27"/>
      <c r="C6" s="27"/>
      <c r="D6" s="27"/>
      <c r="E6" s="28"/>
      <c r="F6" s="29"/>
    </row>
    <row r="7" spans="1:6" ht="26.25" thickBot="1">
      <c r="A7" s="30" t="s">
        <v>5</v>
      </c>
      <c r="B7" s="30" t="s">
        <v>6</v>
      </c>
      <c r="C7" s="30" t="s">
        <v>7</v>
      </c>
      <c r="D7" s="30" t="s">
        <v>8</v>
      </c>
      <c r="E7" s="31" t="s">
        <v>9</v>
      </c>
      <c r="F7" s="32" t="s">
        <v>10</v>
      </c>
    </row>
    <row r="8" spans="1:6" ht="15.75" thickBot="1">
      <c r="A8" s="153"/>
      <c r="B8" s="154"/>
      <c r="C8" s="155"/>
      <c r="D8" s="156"/>
      <c r="E8" s="33" t="str">
        <f t="shared" ref="E8:E30" si="0">IFERROR(F8/D8,"")</f>
        <v/>
      </c>
      <c r="F8" s="164"/>
    </row>
    <row r="9" spans="1:6" ht="15.75" thickBot="1">
      <c r="A9" s="157"/>
      <c r="B9" s="154"/>
      <c r="C9" s="155"/>
      <c r="D9" s="158"/>
      <c r="E9" s="34" t="str">
        <f t="shared" si="0"/>
        <v/>
      </c>
      <c r="F9" s="165"/>
    </row>
    <row r="10" spans="1:6" ht="15.75" thickBot="1">
      <c r="A10" s="157"/>
      <c r="B10" s="154"/>
      <c r="C10" s="155"/>
      <c r="D10" s="158"/>
      <c r="E10" s="34" t="str">
        <f t="shared" si="0"/>
        <v/>
      </c>
      <c r="F10" s="165"/>
    </row>
    <row r="11" spans="1:6" ht="15.75" thickBot="1">
      <c r="A11" s="157"/>
      <c r="B11" s="154"/>
      <c r="C11" s="155"/>
      <c r="D11" s="159"/>
      <c r="E11" s="33" t="str">
        <f t="shared" si="0"/>
        <v/>
      </c>
      <c r="F11" s="164"/>
    </row>
    <row r="12" spans="1:6" ht="15.75" thickBot="1">
      <c r="A12" s="157"/>
      <c r="B12" s="154"/>
      <c r="C12" s="155"/>
      <c r="D12" s="159"/>
      <c r="E12" s="33" t="str">
        <f t="shared" si="0"/>
        <v/>
      </c>
      <c r="F12" s="164"/>
    </row>
    <row r="13" spans="1:6" ht="15.75" thickBot="1">
      <c r="A13" s="160"/>
      <c r="B13" s="154"/>
      <c r="C13" s="155"/>
      <c r="D13" s="159"/>
      <c r="E13" s="33" t="str">
        <f t="shared" si="0"/>
        <v/>
      </c>
      <c r="F13" s="164"/>
    </row>
    <row r="14" spans="1:6" ht="15.75" thickBot="1">
      <c r="A14" s="160"/>
      <c r="B14" s="154"/>
      <c r="C14" s="155"/>
      <c r="D14" s="159"/>
      <c r="E14" s="33" t="str">
        <f t="shared" si="0"/>
        <v/>
      </c>
      <c r="F14" s="164"/>
    </row>
    <row r="15" spans="1:6" ht="15.75" thickBot="1">
      <c r="A15" s="160"/>
      <c r="B15" s="154"/>
      <c r="C15" s="155"/>
      <c r="D15" s="159"/>
      <c r="E15" s="33" t="str">
        <f t="shared" si="0"/>
        <v/>
      </c>
      <c r="F15" s="164"/>
    </row>
    <row r="16" spans="1:6" ht="15.75" thickBot="1">
      <c r="A16" s="160"/>
      <c r="B16" s="154"/>
      <c r="C16" s="155"/>
      <c r="D16" s="159"/>
      <c r="E16" s="33" t="str">
        <f t="shared" si="0"/>
        <v/>
      </c>
      <c r="F16" s="164"/>
    </row>
    <row r="17" spans="1:6" ht="15.75" thickBot="1">
      <c r="A17" s="160"/>
      <c r="B17" s="154"/>
      <c r="C17" s="155"/>
      <c r="D17" s="159"/>
      <c r="E17" s="33" t="str">
        <f t="shared" si="0"/>
        <v/>
      </c>
      <c r="F17" s="164"/>
    </row>
    <row r="18" spans="1:6" ht="15.75" thickBot="1">
      <c r="A18" s="160"/>
      <c r="B18" s="154"/>
      <c r="C18" s="155"/>
      <c r="D18" s="159"/>
      <c r="E18" s="33" t="str">
        <f t="shared" si="0"/>
        <v/>
      </c>
      <c r="F18" s="164"/>
    </row>
    <row r="19" spans="1:6" ht="15.75" thickBot="1">
      <c r="A19" s="160"/>
      <c r="B19" s="154"/>
      <c r="C19" s="155"/>
      <c r="D19" s="159"/>
      <c r="E19" s="33" t="str">
        <f t="shared" si="0"/>
        <v/>
      </c>
      <c r="F19" s="164"/>
    </row>
    <row r="20" spans="1:6" ht="15.75" thickBot="1">
      <c r="A20" s="160"/>
      <c r="B20" s="154"/>
      <c r="C20" s="155"/>
      <c r="D20" s="159"/>
      <c r="E20" s="33" t="str">
        <f t="shared" si="0"/>
        <v/>
      </c>
      <c r="F20" s="164"/>
    </row>
    <row r="21" spans="1:6" ht="15.75" thickBot="1">
      <c r="A21" s="160"/>
      <c r="B21" s="154"/>
      <c r="C21" s="155"/>
      <c r="D21" s="159"/>
      <c r="E21" s="33" t="str">
        <f t="shared" si="0"/>
        <v/>
      </c>
      <c r="F21" s="164"/>
    </row>
    <row r="22" spans="1:6" ht="15.75" thickBot="1">
      <c r="A22" s="160"/>
      <c r="B22" s="154"/>
      <c r="C22" s="155"/>
      <c r="D22" s="159"/>
      <c r="E22" s="33" t="str">
        <f t="shared" si="0"/>
        <v/>
      </c>
      <c r="F22" s="164"/>
    </row>
    <row r="23" spans="1:6" ht="15.75" thickBot="1">
      <c r="A23" s="160"/>
      <c r="B23" s="154"/>
      <c r="C23" s="155"/>
      <c r="D23" s="159"/>
      <c r="E23" s="33" t="str">
        <f t="shared" si="0"/>
        <v/>
      </c>
      <c r="F23" s="164"/>
    </row>
    <row r="24" spans="1:6" ht="15.75" thickBot="1">
      <c r="A24" s="160"/>
      <c r="B24" s="154"/>
      <c r="C24" s="155"/>
      <c r="D24" s="159"/>
      <c r="E24" s="33" t="str">
        <f t="shared" si="0"/>
        <v/>
      </c>
      <c r="F24" s="164"/>
    </row>
    <row r="25" spans="1:6" ht="15.75" thickBot="1">
      <c r="A25" s="160"/>
      <c r="B25" s="154"/>
      <c r="C25" s="155"/>
      <c r="D25" s="159"/>
      <c r="E25" s="33" t="str">
        <f t="shared" si="0"/>
        <v/>
      </c>
      <c r="F25" s="164"/>
    </row>
    <row r="26" spans="1:6" ht="15.75" thickBot="1">
      <c r="A26" s="160"/>
      <c r="B26" s="154"/>
      <c r="C26" s="155"/>
      <c r="D26" s="159"/>
      <c r="E26" s="33" t="str">
        <f t="shared" si="0"/>
        <v/>
      </c>
      <c r="F26" s="164"/>
    </row>
    <row r="27" spans="1:6" ht="15.75" thickBot="1">
      <c r="A27" s="160"/>
      <c r="B27" s="154"/>
      <c r="C27" s="155"/>
      <c r="D27" s="159"/>
      <c r="E27" s="33" t="str">
        <f t="shared" si="0"/>
        <v/>
      </c>
      <c r="F27" s="164"/>
    </row>
    <row r="28" spans="1:6" ht="15.75" thickBot="1">
      <c r="A28" s="157"/>
      <c r="B28" s="154"/>
      <c r="C28" s="155"/>
      <c r="D28" s="159"/>
      <c r="E28" s="33" t="str">
        <f t="shared" si="0"/>
        <v/>
      </c>
      <c r="F28" s="164"/>
    </row>
    <row r="29" spans="1:6" ht="15.75" thickBot="1">
      <c r="A29" s="157"/>
      <c r="B29" s="154"/>
      <c r="C29" s="155"/>
      <c r="D29" s="159"/>
      <c r="E29" s="35" t="str">
        <f t="shared" si="0"/>
        <v/>
      </c>
      <c r="F29" s="164"/>
    </row>
    <row r="30" spans="1:6" ht="15.75" thickBot="1">
      <c r="A30" s="157"/>
      <c r="B30" s="161"/>
      <c r="C30" s="162"/>
      <c r="D30" s="163"/>
      <c r="E30" s="36" t="str">
        <f t="shared" si="0"/>
        <v/>
      </c>
      <c r="F30" s="166"/>
    </row>
    <row r="31" spans="1:6" ht="15.75" thickBot="1">
      <c r="A31" s="37"/>
      <c r="B31" s="151">
        <f>COUNTA(directservice)</f>
        <v>0</v>
      </c>
      <c r="C31" s="151">
        <f>COUNTA(admin)</f>
        <v>0</v>
      </c>
      <c r="D31" s="38"/>
      <c r="E31" s="39">
        <f>SUM(FTE)</f>
        <v>0</v>
      </c>
      <c r="F31" s="40">
        <f>SUM(Costs)</f>
        <v>0</v>
      </c>
    </row>
    <row r="32" spans="1:6" ht="26.25" thickBot="1">
      <c r="A32" s="41" t="s">
        <v>11</v>
      </c>
      <c r="B32" s="167"/>
      <c r="C32" s="42"/>
      <c r="D32" s="43"/>
      <c r="E32" s="43"/>
      <c r="F32" s="44">
        <f>SUM(total*percentage)</f>
        <v>0</v>
      </c>
    </row>
    <row r="33" spans="1:6" ht="15.75" thickBot="1">
      <c r="A33" s="45" t="s">
        <v>12</v>
      </c>
      <c r="B33" s="46"/>
      <c r="C33" s="46"/>
      <c r="D33" s="46"/>
      <c r="E33" s="46"/>
      <c r="F33" s="47">
        <f>SUM(employeepercentage:total)</f>
        <v>0</v>
      </c>
    </row>
    <row r="34" spans="1:6" ht="15.75" thickBot="1">
      <c r="A34" s="48"/>
      <c r="B34" s="49"/>
      <c r="C34" s="49"/>
      <c r="D34" s="49"/>
      <c r="E34" s="49"/>
      <c r="F34" s="50"/>
    </row>
    <row r="35" spans="1:6" ht="16.5" thickBot="1">
      <c r="A35" s="51" t="s">
        <v>13</v>
      </c>
      <c r="B35" s="52"/>
      <c r="C35" s="52"/>
      <c r="D35" s="52"/>
      <c r="E35" s="52"/>
      <c r="F35" s="117"/>
    </row>
    <row r="36" spans="1:6">
      <c r="A36" s="53"/>
      <c r="B36" s="54"/>
      <c r="C36" s="54"/>
      <c r="D36" s="1" t="s">
        <v>14</v>
      </c>
      <c r="E36" s="55"/>
      <c r="F36" s="168"/>
    </row>
    <row r="37" spans="1:6">
      <c r="A37" s="56"/>
      <c r="B37" s="57"/>
      <c r="C37" s="57"/>
      <c r="D37" s="119" t="s">
        <v>15</v>
      </c>
      <c r="E37" s="120"/>
      <c r="F37" s="169"/>
    </row>
    <row r="38" spans="1:6">
      <c r="A38" s="56"/>
      <c r="B38" s="57"/>
      <c r="C38" s="57"/>
      <c r="D38" s="119" t="s">
        <v>16</v>
      </c>
      <c r="E38" s="120"/>
      <c r="F38" s="169"/>
    </row>
    <row r="39" spans="1:6">
      <c r="A39" s="56"/>
      <c r="B39" s="57"/>
      <c r="C39" s="57"/>
      <c r="D39" s="119" t="s">
        <v>17</v>
      </c>
      <c r="E39" s="120"/>
      <c r="F39" s="169"/>
    </row>
    <row r="40" spans="1:6">
      <c r="A40" s="56"/>
      <c r="B40" s="57"/>
      <c r="C40" s="57"/>
      <c r="D40" s="119" t="s">
        <v>18</v>
      </c>
      <c r="E40" s="120"/>
      <c r="F40" s="169"/>
    </row>
    <row r="41" spans="1:6">
      <c r="A41" s="56"/>
      <c r="B41" s="57"/>
      <c r="C41" s="57"/>
      <c r="D41" s="119" t="s">
        <v>19</v>
      </c>
      <c r="E41" s="120"/>
      <c r="F41" s="169"/>
    </row>
    <row r="42" spans="1:6">
      <c r="A42" s="58"/>
      <c r="B42" s="59"/>
      <c r="C42" s="59"/>
      <c r="D42" s="121" t="s">
        <v>20</v>
      </c>
      <c r="E42" s="122"/>
      <c r="F42" s="169"/>
    </row>
    <row r="43" spans="1:6">
      <c r="A43" s="58"/>
      <c r="B43" s="59"/>
      <c r="C43" s="59"/>
      <c r="D43" s="121" t="s">
        <v>21</v>
      </c>
      <c r="E43" s="122"/>
      <c r="F43" s="169"/>
    </row>
    <row r="44" spans="1:6">
      <c r="A44" s="58"/>
      <c r="B44" s="59"/>
      <c r="C44" s="59"/>
      <c r="D44" s="121" t="s">
        <v>22</v>
      </c>
      <c r="E44" s="122"/>
      <c r="F44" s="169"/>
    </row>
    <row r="45" spans="1:6">
      <c r="A45" s="58"/>
      <c r="B45" s="59"/>
      <c r="C45" s="59"/>
      <c r="D45" s="121" t="s">
        <v>23</v>
      </c>
      <c r="E45" s="122"/>
      <c r="F45" s="169"/>
    </row>
    <row r="46" spans="1:6">
      <c r="A46" s="58"/>
      <c r="B46" s="59"/>
      <c r="C46" s="59"/>
      <c r="D46" s="121" t="s">
        <v>24</v>
      </c>
      <c r="E46" s="122"/>
      <c r="F46" s="169"/>
    </row>
    <row r="47" spans="1:6">
      <c r="A47" s="186" t="s">
        <v>25</v>
      </c>
      <c r="B47" s="187"/>
      <c r="C47" s="188"/>
      <c r="D47" s="2" t="s">
        <v>26</v>
      </c>
      <c r="E47" s="2"/>
      <c r="F47" s="60">
        <f>'Prof &amp; Special Svcs Detail'!$E$47</f>
        <v>0</v>
      </c>
    </row>
    <row r="48" spans="1:6">
      <c r="A48" s="61"/>
      <c r="B48" s="62"/>
      <c r="C48" s="62"/>
      <c r="D48" s="121" t="s">
        <v>27</v>
      </c>
      <c r="E48" s="122"/>
      <c r="F48" s="169"/>
    </row>
    <row r="49" spans="1:6">
      <c r="A49" s="58"/>
      <c r="B49" s="59"/>
      <c r="C49" s="59"/>
      <c r="D49" s="121" t="s">
        <v>28</v>
      </c>
      <c r="E49" s="122"/>
      <c r="F49" s="169"/>
    </row>
    <row r="50" spans="1:6">
      <c r="A50" s="58"/>
      <c r="B50" s="59"/>
      <c r="C50" s="59"/>
      <c r="D50" s="121" t="s">
        <v>29</v>
      </c>
      <c r="E50" s="122"/>
      <c r="F50" s="169"/>
    </row>
    <row r="51" spans="1:6">
      <c r="A51" s="58"/>
      <c r="B51" s="59"/>
      <c r="C51" s="59"/>
      <c r="D51" s="121" t="s">
        <v>30</v>
      </c>
      <c r="E51" s="122"/>
      <c r="F51" s="169"/>
    </row>
    <row r="52" spans="1:6">
      <c r="A52" s="58"/>
      <c r="B52" s="59"/>
      <c r="C52" s="59"/>
      <c r="D52" s="121" t="s">
        <v>31</v>
      </c>
      <c r="E52" s="122"/>
      <c r="F52" s="169"/>
    </row>
    <row r="53" spans="1:6">
      <c r="A53" s="58"/>
      <c r="B53" s="59"/>
      <c r="C53" s="59"/>
      <c r="D53" s="121" t="s">
        <v>32</v>
      </c>
      <c r="E53" s="122"/>
      <c r="F53" s="169"/>
    </row>
    <row r="54" spans="1:6">
      <c r="A54" s="58"/>
      <c r="B54" s="59"/>
      <c r="C54" s="59"/>
      <c r="D54" s="121" t="s">
        <v>33</v>
      </c>
      <c r="E54" s="122"/>
      <c r="F54" s="169"/>
    </row>
    <row r="55" spans="1:6">
      <c r="A55" s="58"/>
      <c r="B55" s="59"/>
      <c r="C55" s="59"/>
      <c r="D55" s="121" t="s">
        <v>34</v>
      </c>
      <c r="E55" s="122"/>
      <c r="F55" s="169"/>
    </row>
    <row r="56" spans="1:6">
      <c r="A56" s="186" t="s">
        <v>25</v>
      </c>
      <c r="B56" s="187"/>
      <c r="C56" s="188"/>
      <c r="D56" s="123" t="s">
        <v>35</v>
      </c>
      <c r="E56" s="124"/>
      <c r="F56" s="60">
        <f>'Misc Costs Detail'!$E$48</f>
        <v>0</v>
      </c>
    </row>
    <row r="57" spans="1:6" ht="15.75" thickBot="1">
      <c r="A57" s="63"/>
      <c r="B57" s="64"/>
      <c r="C57" s="64"/>
      <c r="D57" s="65"/>
      <c r="E57" s="171"/>
      <c r="F57" s="170"/>
    </row>
    <row r="58" spans="1:6" ht="15.75" thickBot="1">
      <c r="A58" s="3" t="s">
        <v>36</v>
      </c>
      <c r="B58" s="66"/>
      <c r="C58" s="66"/>
      <c r="D58" s="66"/>
      <c r="E58" s="66"/>
      <c r="F58" s="67">
        <f>SUM(OperatingExpenses)</f>
        <v>0</v>
      </c>
    </row>
    <row r="59" spans="1:6" ht="15.75" thickBot="1">
      <c r="A59" s="4" t="s">
        <v>86</v>
      </c>
      <c r="B59" s="68"/>
      <c r="C59" s="68"/>
      <c r="D59" s="68"/>
      <c r="E59" s="68"/>
      <c r="F59" s="149">
        <f>'Admin Costs Detail'!$E$48</f>
        <v>0</v>
      </c>
    </row>
    <row r="60" spans="1:6" ht="15.75" thickBot="1">
      <c r="A60" s="5" t="s">
        <v>37</v>
      </c>
      <c r="B60" s="69"/>
      <c r="C60" s="69"/>
      <c r="D60" s="69"/>
      <c r="E60" s="69"/>
      <c r="F60" s="70">
        <f>SUM(PersonnelCosts+Totaloperating+admincosts)</f>
        <v>0</v>
      </c>
    </row>
    <row r="61" spans="1:6" ht="15.75" thickBot="1">
      <c r="A61" s="71"/>
      <c r="B61" s="72"/>
      <c r="C61" s="72"/>
      <c r="D61" s="72"/>
      <c r="E61" s="72"/>
      <c r="F61" s="73"/>
    </row>
    <row r="62" spans="1:6" ht="15.75">
      <c r="A62" s="74" t="s">
        <v>38</v>
      </c>
      <c r="B62" s="75"/>
      <c r="C62" s="75"/>
      <c r="D62" s="75"/>
      <c r="E62" s="75"/>
      <c r="F62" s="76" t="s">
        <v>39</v>
      </c>
    </row>
    <row r="63" spans="1:6">
      <c r="A63" s="7" t="s">
        <v>40</v>
      </c>
      <c r="B63" s="189"/>
      <c r="C63" s="190"/>
      <c r="D63" s="190"/>
      <c r="E63" s="191"/>
      <c r="F63" s="139">
        <f>IF(C4=A994,458914,(IF(C4=A993,0,196679)))</f>
        <v>0</v>
      </c>
    </row>
    <row r="64" spans="1:6">
      <c r="A64" s="172"/>
      <c r="B64" s="192"/>
      <c r="C64" s="193"/>
      <c r="D64" s="193"/>
      <c r="E64" s="194"/>
      <c r="F64" s="173"/>
    </row>
    <row r="65" spans="1:6">
      <c r="A65" s="172"/>
      <c r="B65" s="195"/>
      <c r="C65" s="196"/>
      <c r="D65" s="193"/>
      <c r="E65" s="194"/>
      <c r="F65" s="173"/>
    </row>
    <row r="66" spans="1:6">
      <c r="A66" s="172"/>
      <c r="B66" s="195"/>
      <c r="C66" s="196"/>
      <c r="D66" s="193"/>
      <c r="E66" s="194"/>
      <c r="F66" s="173"/>
    </row>
    <row r="67" spans="1:6" ht="15.75" thickBot="1">
      <c r="A67" s="172"/>
      <c r="B67" s="197"/>
      <c r="C67" s="198"/>
      <c r="D67" s="199"/>
      <c r="E67" s="200"/>
      <c r="F67" s="174"/>
    </row>
    <row r="68" spans="1:6" ht="15.75" thickBot="1">
      <c r="A68" s="77" t="s">
        <v>41</v>
      </c>
      <c r="B68" s="78"/>
      <c r="C68" s="78"/>
      <c r="D68" s="79"/>
      <c r="E68" s="79"/>
      <c r="F68" s="150">
        <f>SUM(Revenue)</f>
        <v>0</v>
      </c>
    </row>
    <row r="69" spans="1:6" ht="15.75" thickBot="1">
      <c r="A69" s="80" t="s">
        <v>42</v>
      </c>
      <c r="B69" s="81"/>
      <c r="C69" s="81"/>
      <c r="D69" s="127"/>
      <c r="E69" s="82" t="s">
        <v>43</v>
      </c>
      <c r="F69" s="132">
        <f>Gross-Totalrevenue</f>
        <v>0</v>
      </c>
    </row>
    <row r="70" spans="1:6">
      <c r="A70" s="83"/>
      <c r="B70" s="126"/>
      <c r="C70" s="128"/>
      <c r="D70" s="129"/>
      <c r="E70" s="130"/>
      <c r="F70" s="133"/>
    </row>
    <row r="71" spans="1:6">
      <c r="A71" s="137"/>
      <c r="B71" s="126"/>
      <c r="C71" s="126"/>
      <c r="D71" s="131"/>
      <c r="E71" s="130"/>
      <c r="F71" s="134"/>
    </row>
    <row r="72" spans="1:6" ht="16.5" thickBot="1">
      <c r="A72" s="137"/>
      <c r="B72" s="126"/>
      <c r="C72" s="126"/>
      <c r="D72" s="201"/>
      <c r="E72" s="202"/>
      <c r="F72" s="203"/>
    </row>
    <row r="73" spans="1:6">
      <c r="A73" s="125"/>
      <c r="B73" s="128"/>
      <c r="C73" s="135"/>
      <c r="D73" s="204" t="s">
        <v>85</v>
      </c>
      <c r="E73" s="205"/>
      <c r="F73" s="206"/>
    </row>
    <row r="74" spans="1:6">
      <c r="A74" s="125"/>
      <c r="B74" s="128"/>
      <c r="C74" s="145"/>
      <c r="D74" s="140" t="s">
        <v>44</v>
      </c>
      <c r="E74" s="6"/>
      <c r="F74" s="175"/>
    </row>
    <row r="75" spans="1:6">
      <c r="A75" s="125"/>
      <c r="B75" s="128"/>
      <c r="C75" s="145"/>
      <c r="D75" s="140" t="s">
        <v>45</v>
      </c>
      <c r="E75" s="6"/>
      <c r="F75" s="84">
        <f>F76*60</f>
        <v>0</v>
      </c>
    </row>
    <row r="76" spans="1:6">
      <c r="A76" s="125"/>
      <c r="B76" s="128"/>
      <c r="C76" s="145"/>
      <c r="D76" s="89" t="s">
        <v>46</v>
      </c>
      <c r="E76" s="7"/>
      <c r="F76" s="84">
        <f>IF(ISERR(((((F74*2.02)/(SUM($F$74*2.02+$F$79*2.61+$F$84*4.82))))*$F$60)/(F74*60)),0,((((F74*2.02)/(SUM($F$74*2.02+$F$79*2.61+$F$84*4.82))))*$F$60)/(F74*60))</f>
        <v>0</v>
      </c>
    </row>
    <row r="77" spans="1:6">
      <c r="A77" s="125"/>
      <c r="B77" s="128"/>
      <c r="C77" s="145"/>
      <c r="D77" s="89" t="s">
        <v>47</v>
      </c>
      <c r="E77" s="7"/>
      <c r="F77" s="147">
        <f>cmcost*cmhours</f>
        <v>0</v>
      </c>
    </row>
    <row r="78" spans="1:6">
      <c r="A78" s="125"/>
      <c r="B78" s="128"/>
      <c r="C78" s="145"/>
      <c r="D78" s="141" t="s">
        <v>87</v>
      </c>
      <c r="E78" s="85"/>
      <c r="F78" s="86"/>
    </row>
    <row r="79" spans="1:6">
      <c r="A79" s="125"/>
      <c r="B79" s="128"/>
      <c r="C79" s="145"/>
      <c r="D79" s="140" t="s">
        <v>44</v>
      </c>
      <c r="E79" s="6"/>
      <c r="F79" s="175"/>
    </row>
    <row r="80" spans="1:6">
      <c r="A80" s="125"/>
      <c r="B80" s="128"/>
      <c r="C80" s="145"/>
      <c r="D80" s="140" t="s">
        <v>45</v>
      </c>
      <c r="E80" s="6"/>
      <c r="F80" s="84">
        <f>F81*60</f>
        <v>0</v>
      </c>
    </row>
    <row r="81" spans="1:6">
      <c r="A81" s="125"/>
      <c r="B81" s="128"/>
      <c r="C81" s="145"/>
      <c r="D81" s="89" t="s">
        <v>46</v>
      </c>
      <c r="E81" s="7"/>
      <c r="F81" s="84">
        <f>IF(ISERR(((((F79*2.61)/(SUM($F$74*2.02+$F$79*2.61+$F$84*4.82))))*$F$60)/(F79*60)),0,((((F79*2.61)/(SUM($F$74*2.02+$F$79*2.61+$F$84*4.82))))*$F$60)/(F79*60))</f>
        <v>0</v>
      </c>
    </row>
    <row r="82" spans="1:6">
      <c r="A82" s="125"/>
      <c r="B82" s="128"/>
      <c r="C82" s="145"/>
      <c r="D82" s="89" t="s">
        <v>47</v>
      </c>
      <c r="E82" s="7"/>
      <c r="F82" s="147">
        <f>mhhours*mhcost</f>
        <v>0</v>
      </c>
    </row>
    <row r="83" spans="1:6">
      <c r="A83" s="125"/>
      <c r="B83" s="128"/>
      <c r="C83" s="145"/>
      <c r="D83" s="142" t="s">
        <v>48</v>
      </c>
      <c r="E83" s="87"/>
      <c r="F83" s="88"/>
    </row>
    <row r="84" spans="1:6">
      <c r="A84" s="125"/>
      <c r="B84" s="128"/>
      <c r="C84" s="145"/>
      <c r="D84" s="140" t="s">
        <v>44</v>
      </c>
      <c r="E84" s="6"/>
      <c r="F84" s="175"/>
    </row>
    <row r="85" spans="1:6">
      <c r="A85" s="125"/>
      <c r="B85" s="128"/>
      <c r="C85" s="145"/>
      <c r="D85" s="140" t="s">
        <v>45</v>
      </c>
      <c r="E85" s="6"/>
      <c r="F85" s="84">
        <f>F86*60</f>
        <v>0</v>
      </c>
    </row>
    <row r="86" spans="1:6">
      <c r="A86" s="125"/>
      <c r="B86" s="128"/>
      <c r="C86" s="145"/>
      <c r="D86" s="89" t="s">
        <v>46</v>
      </c>
      <c r="E86" s="7"/>
      <c r="F86" s="84">
        <f>IF(ISERR(((((F84*4.82)/(SUM($F$74*2.02+$F$79*2.61+$F$84*4.82))))*$F$60)/(F84*60)),0,((((F84*4.82)/(SUM($F$74*2.02+$F$79*2.61+$F$84*4.82))))*$F$60)/(F84*60))</f>
        <v>0</v>
      </c>
    </row>
    <row r="87" spans="1:6">
      <c r="A87" s="125"/>
      <c r="B87" s="128"/>
      <c r="C87" s="145"/>
      <c r="D87" s="143" t="s">
        <v>47</v>
      </c>
      <c r="E87" s="89"/>
      <c r="F87" s="148">
        <f>F84*F85</f>
        <v>0</v>
      </c>
    </row>
    <row r="88" spans="1:6" ht="15.75" thickBot="1">
      <c r="A88" s="138"/>
      <c r="B88" s="136"/>
      <c r="C88" s="146"/>
      <c r="D88" s="144" t="s">
        <v>49</v>
      </c>
      <c r="E88" s="90"/>
      <c r="F88" s="91">
        <f>cmgross+mhgross+F87</f>
        <v>0</v>
      </c>
    </row>
    <row r="538" spans="1:1">
      <c r="A538" s="116"/>
    </row>
    <row r="539" spans="1:1">
      <c r="A539" s="116" t="s">
        <v>82</v>
      </c>
    </row>
    <row r="993" spans="1:1">
      <c r="A993" s="17" t="s">
        <v>76</v>
      </c>
    </row>
    <row r="994" spans="1:1">
      <c r="A994" s="17" t="s">
        <v>75</v>
      </c>
    </row>
    <row r="995" spans="1:1">
      <c r="A995" s="17" t="s">
        <v>2</v>
      </c>
    </row>
  </sheetData>
  <sheetProtection password="9411" sheet="1" objects="1" scenarios="1"/>
  <mergeCells count="11">
    <mergeCell ref="E5:F5"/>
    <mergeCell ref="A1:F1"/>
    <mergeCell ref="B2:F2"/>
    <mergeCell ref="B3:C3"/>
    <mergeCell ref="A4:B4"/>
    <mergeCell ref="C4:F4"/>
    <mergeCell ref="A47:C47"/>
    <mergeCell ref="A56:C56"/>
    <mergeCell ref="B63:E67"/>
    <mergeCell ref="D72:F72"/>
    <mergeCell ref="D73:F73"/>
  </mergeCells>
  <conditionalFormatting sqref="F33">
    <cfRule type="expression" dxfId="10" priority="14">
      <formula>$F$33&lt;=$E$5</formula>
    </cfRule>
  </conditionalFormatting>
  <conditionalFormatting sqref="D71">
    <cfRule type="expression" dxfId="9" priority="12">
      <formula>$D$71&gt;$E$5</formula>
    </cfRule>
  </conditionalFormatting>
  <conditionalFormatting sqref="F69">
    <cfRule type="expression" dxfId="8" priority="10">
      <formula>$F$69&gt;$E$5</formula>
    </cfRule>
  </conditionalFormatting>
  <conditionalFormatting sqref="F76">
    <cfRule type="expression" dxfId="7" priority="9">
      <formula>$F$76&gt;2.02</formula>
    </cfRule>
  </conditionalFormatting>
  <conditionalFormatting sqref="F81">
    <cfRule type="expression" dxfId="6" priority="8">
      <formula>$F$81&gt;2.61</formula>
    </cfRule>
  </conditionalFormatting>
  <conditionalFormatting sqref="F86">
    <cfRule type="expression" dxfId="5" priority="15">
      <formula>#REF!&gt;4.82</formula>
    </cfRule>
  </conditionalFormatting>
  <conditionalFormatting sqref="F60">
    <cfRule type="expression" dxfId="4" priority="16">
      <formula>IF(C4=A995,"",$F$60&gt;1934437)</formula>
    </cfRule>
    <cfRule type="expression" dxfId="3" priority="17">
      <formula>IF(C4=A994,"$F$60&gt;1934437",$F$60&gt;565563)</formula>
    </cfRule>
  </conditionalFormatting>
  <conditionalFormatting sqref="F88">
    <cfRule type="expression" dxfId="2" priority="18">
      <formula>IF(C4=A994,"$F$60&gt;1934437",$F$60&gt;565563)</formula>
    </cfRule>
    <cfRule type="expression" dxfId="1" priority="19">
      <formula>IF(C4=A995,"",$F$60&gt;1934437)</formula>
    </cfRule>
  </conditionalFormatting>
  <conditionalFormatting sqref="A6:F88">
    <cfRule type="expression" dxfId="0" priority="1">
      <formula>$C$4=$A$993</formula>
    </cfRule>
  </conditionalFormatting>
  <dataValidations xWindow="656" yWindow="277" count="2">
    <dataValidation type="list" allowBlank="1" showInputMessage="1" showErrorMessage="1" sqref="B8:C30">
      <formula1>$A$538:$A$539</formula1>
    </dataValidation>
    <dataValidation type="list" showInputMessage="1" showErrorMessage="1" promptTitle="Proposal is for:" prompt="Specify ONE Location (see RFP). You must choose one to complete budget workbook." sqref="C4:F4">
      <formula1>$A$993:$A$995</formula1>
    </dataValidation>
  </dataValidations>
  <pageMargins left="0.7" right="0.7" top="0.75" bottom="0.75" header="0.3" footer="0.3"/>
  <pageSetup scale="71" fitToHeight="2" orientation="portrait" r:id="rId1"/>
  <rowBreaks count="1" manualBreakCount="1">
    <brk id="58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7" sqref="B7:C9"/>
    </sheetView>
  </sheetViews>
  <sheetFormatPr defaultRowHeight="15"/>
  <cols>
    <col min="1" max="2" width="9.140625" style="17"/>
    <col min="3" max="3" width="20.42578125" style="17" bestFit="1" customWidth="1"/>
    <col min="4" max="4" width="9.140625" style="17"/>
    <col min="5" max="5" width="10.85546875" style="17" customWidth="1"/>
    <col min="6" max="6" width="12.42578125" style="17" customWidth="1"/>
    <col min="7" max="7" width="0" style="17" hidden="1" customWidth="1"/>
    <col min="8" max="16384" width="9.140625" style="17"/>
  </cols>
  <sheetData>
    <row r="1" spans="1:7" ht="15.75">
      <c r="A1" s="227" t="s">
        <v>50</v>
      </c>
      <c r="B1" s="228"/>
      <c r="C1" s="228"/>
      <c r="D1" s="228"/>
      <c r="E1" s="228"/>
      <c r="F1" s="228"/>
      <c r="G1" s="228"/>
    </row>
    <row r="2" spans="1:7">
      <c r="A2" s="229" t="s">
        <v>51</v>
      </c>
      <c r="B2" s="230"/>
      <c r="C2" s="231">
        <f>'B-1 Funded Program Budget'!$B$2</f>
        <v>0</v>
      </c>
      <c r="D2" s="232"/>
      <c r="E2" s="232"/>
      <c r="F2" s="233"/>
      <c r="G2" s="8"/>
    </row>
    <row r="3" spans="1:7">
      <c r="A3" s="229" t="s">
        <v>52</v>
      </c>
      <c r="B3" s="230"/>
      <c r="C3" s="234" t="str">
        <f>'B-1 Funded Program Budget'!$C$4</f>
        <v>Choose One</v>
      </c>
      <c r="D3" s="234"/>
      <c r="E3" s="234"/>
      <c r="F3" s="234"/>
      <c r="G3" s="9"/>
    </row>
    <row r="4" spans="1:7">
      <c r="A4" s="229" t="s">
        <v>53</v>
      </c>
      <c r="B4" s="230"/>
      <c r="C4" s="10">
        <f ca="1">NOW()</f>
        <v>41880.348231018521</v>
      </c>
      <c r="D4" s="11"/>
      <c r="E4" s="11"/>
      <c r="F4" s="12"/>
      <c r="G4" s="13"/>
    </row>
    <row r="5" spans="1:7">
      <c r="A5" s="235" t="s">
        <v>54</v>
      </c>
      <c r="B5" s="235"/>
      <c r="C5" s="235"/>
      <c r="D5" s="235"/>
      <c r="E5" s="235"/>
      <c r="F5" s="235"/>
      <c r="G5" s="13"/>
    </row>
    <row r="6" spans="1:7">
      <c r="A6" s="92"/>
      <c r="B6" s="236" t="s">
        <v>55</v>
      </c>
      <c r="C6" s="236"/>
      <c r="D6" s="92"/>
      <c r="E6" s="93" t="s">
        <v>39</v>
      </c>
      <c r="F6" s="94"/>
      <c r="G6" s="94" t="s">
        <v>56</v>
      </c>
    </row>
    <row r="7" spans="1:7">
      <c r="A7" s="95">
        <v>1</v>
      </c>
      <c r="B7" s="221"/>
      <c r="C7" s="222"/>
      <c r="D7" s="96"/>
      <c r="E7" s="97"/>
      <c r="F7" s="98"/>
      <c r="G7" s="92"/>
    </row>
    <row r="8" spans="1:7">
      <c r="A8" s="98"/>
      <c r="B8" s="223"/>
      <c r="C8" s="224"/>
      <c r="D8" s="96"/>
      <c r="E8" s="97"/>
      <c r="F8" s="98"/>
      <c r="G8" s="92"/>
    </row>
    <row r="9" spans="1:7">
      <c r="A9" s="98"/>
      <c r="B9" s="225"/>
      <c r="C9" s="226"/>
      <c r="D9" s="96" t="s">
        <v>57</v>
      </c>
      <c r="E9" s="14"/>
      <c r="F9" s="98"/>
      <c r="G9" s="99"/>
    </row>
    <row r="10" spans="1:7">
      <c r="A10" s="98"/>
      <c r="B10" s="98"/>
      <c r="C10" s="98"/>
      <c r="D10" s="96"/>
      <c r="E10" s="97"/>
      <c r="F10" s="98"/>
      <c r="G10" s="92"/>
    </row>
    <row r="11" spans="1:7">
      <c r="A11" s="98" t="s">
        <v>58</v>
      </c>
      <c r="B11" s="221"/>
      <c r="C11" s="222"/>
      <c r="D11" s="96"/>
      <c r="E11" s="97"/>
      <c r="F11" s="98"/>
      <c r="G11" s="92"/>
    </row>
    <row r="12" spans="1:7">
      <c r="A12" s="98"/>
      <c r="B12" s="223"/>
      <c r="C12" s="224"/>
      <c r="D12" s="96"/>
      <c r="E12" s="97"/>
      <c r="F12" s="98"/>
      <c r="G12" s="92"/>
    </row>
    <row r="13" spans="1:7">
      <c r="A13" s="98"/>
      <c r="B13" s="225"/>
      <c r="C13" s="226"/>
      <c r="D13" s="96" t="s">
        <v>57</v>
      </c>
      <c r="E13" s="15"/>
      <c r="F13" s="98"/>
      <c r="G13" s="99"/>
    </row>
    <row r="14" spans="1:7">
      <c r="A14" s="100"/>
      <c r="B14" s="101"/>
      <c r="C14" s="101"/>
      <c r="D14" s="96"/>
      <c r="E14" s="97"/>
      <c r="F14" s="98"/>
      <c r="G14" s="92"/>
    </row>
    <row r="15" spans="1:7">
      <c r="A15" s="98" t="s">
        <v>59</v>
      </c>
      <c r="B15" s="221"/>
      <c r="C15" s="222"/>
      <c r="D15" s="96"/>
      <c r="E15" s="97"/>
      <c r="F15" s="98"/>
      <c r="G15" s="92"/>
    </row>
    <row r="16" spans="1:7">
      <c r="A16" s="98"/>
      <c r="B16" s="223"/>
      <c r="C16" s="224"/>
      <c r="D16" s="96"/>
      <c r="E16" s="97"/>
      <c r="F16" s="98"/>
      <c r="G16" s="92"/>
    </row>
    <row r="17" spans="1:7">
      <c r="A17" s="98"/>
      <c r="B17" s="225"/>
      <c r="C17" s="226"/>
      <c r="D17" s="96" t="s">
        <v>57</v>
      </c>
      <c r="E17" s="14"/>
      <c r="F17" s="98"/>
      <c r="G17" s="99"/>
    </row>
    <row r="18" spans="1:7">
      <c r="A18" s="98"/>
      <c r="B18" s="98"/>
      <c r="C18" s="98"/>
      <c r="D18" s="96"/>
      <c r="E18" s="97"/>
      <c r="F18" s="98"/>
      <c r="G18" s="92"/>
    </row>
    <row r="19" spans="1:7">
      <c r="A19" s="98" t="s">
        <v>60</v>
      </c>
      <c r="B19" s="221"/>
      <c r="C19" s="222"/>
      <c r="D19" s="96"/>
      <c r="E19" s="97"/>
      <c r="F19" s="98"/>
      <c r="G19" s="92"/>
    </row>
    <row r="20" spans="1:7">
      <c r="A20" s="98"/>
      <c r="B20" s="223"/>
      <c r="C20" s="224"/>
      <c r="D20" s="96"/>
      <c r="E20" s="97"/>
      <c r="F20" s="98"/>
      <c r="G20" s="92"/>
    </row>
    <row r="21" spans="1:7">
      <c r="A21" s="98"/>
      <c r="B21" s="225"/>
      <c r="C21" s="226"/>
      <c r="D21" s="96" t="s">
        <v>57</v>
      </c>
      <c r="E21" s="14"/>
      <c r="F21" s="98"/>
      <c r="G21" s="99"/>
    </row>
    <row r="22" spans="1:7">
      <c r="A22" s="98"/>
      <c r="B22" s="98"/>
      <c r="C22" s="98"/>
      <c r="D22" s="96"/>
      <c r="E22" s="97"/>
      <c r="F22" s="98"/>
      <c r="G22" s="92"/>
    </row>
    <row r="23" spans="1:7">
      <c r="A23" s="98" t="s">
        <v>61</v>
      </c>
      <c r="B23" s="221"/>
      <c r="C23" s="222"/>
      <c r="D23" s="96"/>
      <c r="E23" s="97"/>
      <c r="F23" s="98"/>
      <c r="G23" s="92"/>
    </row>
    <row r="24" spans="1:7">
      <c r="A24" s="98"/>
      <c r="B24" s="223"/>
      <c r="C24" s="224"/>
      <c r="D24" s="96"/>
      <c r="E24" s="97"/>
      <c r="F24" s="98"/>
      <c r="G24" s="92"/>
    </row>
    <row r="25" spans="1:7">
      <c r="A25" s="98"/>
      <c r="B25" s="225"/>
      <c r="C25" s="226"/>
      <c r="D25" s="96" t="s">
        <v>57</v>
      </c>
      <c r="E25" s="14"/>
      <c r="F25" s="98"/>
      <c r="G25" s="99"/>
    </row>
    <row r="26" spans="1:7">
      <c r="A26" s="98"/>
      <c r="B26" s="98"/>
      <c r="C26" s="98"/>
      <c r="D26" s="96"/>
      <c r="E26" s="97"/>
      <c r="F26" s="98"/>
      <c r="G26" s="92"/>
    </row>
    <row r="27" spans="1:7">
      <c r="A27" s="98" t="s">
        <v>62</v>
      </c>
      <c r="B27" s="221"/>
      <c r="C27" s="222"/>
      <c r="D27" s="96"/>
      <c r="E27" s="97"/>
      <c r="F27" s="98"/>
      <c r="G27" s="92"/>
    </row>
    <row r="28" spans="1:7">
      <c r="A28" s="98"/>
      <c r="B28" s="223"/>
      <c r="C28" s="224"/>
      <c r="D28" s="96"/>
      <c r="E28" s="97"/>
      <c r="F28" s="98"/>
      <c r="G28" s="92"/>
    </row>
    <row r="29" spans="1:7">
      <c r="A29" s="98"/>
      <c r="B29" s="225"/>
      <c r="C29" s="226"/>
      <c r="D29" s="96" t="s">
        <v>57</v>
      </c>
      <c r="E29" s="14"/>
      <c r="F29" s="98"/>
      <c r="G29" s="99"/>
    </row>
    <row r="30" spans="1:7">
      <c r="A30" s="98"/>
      <c r="B30" s="98"/>
      <c r="C30" s="98"/>
      <c r="D30" s="96"/>
      <c r="E30" s="97"/>
      <c r="F30" s="98"/>
      <c r="G30" s="92"/>
    </row>
    <row r="31" spans="1:7">
      <c r="A31" s="98" t="s">
        <v>63</v>
      </c>
      <c r="B31" s="221"/>
      <c r="C31" s="222"/>
      <c r="D31" s="96"/>
      <c r="E31" s="97"/>
      <c r="F31" s="98"/>
      <c r="G31" s="92"/>
    </row>
    <row r="32" spans="1:7">
      <c r="A32" s="98"/>
      <c r="B32" s="223"/>
      <c r="C32" s="224"/>
      <c r="D32" s="96"/>
      <c r="E32" s="97"/>
      <c r="F32" s="98"/>
      <c r="G32" s="92"/>
    </row>
    <row r="33" spans="1:7">
      <c r="A33" s="98"/>
      <c r="B33" s="225"/>
      <c r="C33" s="226"/>
      <c r="D33" s="96" t="s">
        <v>57</v>
      </c>
      <c r="E33" s="14"/>
      <c r="F33" s="98"/>
      <c r="G33" s="99"/>
    </row>
    <row r="34" spans="1:7">
      <c r="A34" s="98"/>
      <c r="B34" s="98"/>
      <c r="C34" s="98"/>
      <c r="D34" s="96"/>
      <c r="E34" s="97"/>
      <c r="F34" s="98"/>
      <c r="G34" s="92"/>
    </row>
    <row r="35" spans="1:7">
      <c r="A35" s="102" t="s">
        <v>64</v>
      </c>
      <c r="B35" s="221"/>
      <c r="C35" s="222"/>
      <c r="D35" s="96"/>
      <c r="E35" s="97"/>
      <c r="F35" s="98"/>
      <c r="G35" s="92"/>
    </row>
    <row r="36" spans="1:7">
      <c r="A36" s="98"/>
      <c r="B36" s="223"/>
      <c r="C36" s="224"/>
      <c r="D36" s="96"/>
      <c r="E36" s="97"/>
      <c r="F36" s="98"/>
      <c r="G36" s="92"/>
    </row>
    <row r="37" spans="1:7">
      <c r="A37" s="98"/>
      <c r="B37" s="225"/>
      <c r="C37" s="226"/>
      <c r="D37" s="96" t="s">
        <v>57</v>
      </c>
      <c r="E37" s="14"/>
      <c r="F37" s="98"/>
      <c r="G37" s="99"/>
    </row>
    <row r="38" spans="1:7">
      <c r="A38" s="98"/>
      <c r="B38" s="98"/>
      <c r="C38" s="98"/>
      <c r="D38" s="96"/>
      <c r="E38" s="97"/>
      <c r="F38" s="98"/>
      <c r="G38" s="92"/>
    </row>
    <row r="39" spans="1:7">
      <c r="A39" s="102" t="s">
        <v>65</v>
      </c>
      <c r="B39" s="221"/>
      <c r="C39" s="222"/>
      <c r="D39" s="96"/>
      <c r="E39" s="97"/>
      <c r="F39" s="98"/>
      <c r="G39" s="92"/>
    </row>
    <row r="40" spans="1:7">
      <c r="A40" s="98"/>
      <c r="B40" s="223"/>
      <c r="C40" s="224"/>
      <c r="D40" s="96"/>
      <c r="E40" s="97"/>
      <c r="F40" s="98"/>
      <c r="G40" s="92"/>
    </row>
    <row r="41" spans="1:7">
      <c r="A41" s="98"/>
      <c r="B41" s="225"/>
      <c r="C41" s="226"/>
      <c r="D41" s="96" t="s">
        <v>57</v>
      </c>
      <c r="E41" s="14"/>
      <c r="F41" s="98"/>
      <c r="G41" s="99"/>
    </row>
    <row r="42" spans="1:7">
      <c r="A42" s="98"/>
      <c r="B42" s="98"/>
      <c r="C42" s="98"/>
      <c r="D42" s="96"/>
      <c r="E42" s="97"/>
      <c r="F42" s="98"/>
      <c r="G42" s="92"/>
    </row>
    <row r="43" spans="1:7">
      <c r="A43" s="102" t="s">
        <v>66</v>
      </c>
      <c r="B43" s="221"/>
      <c r="C43" s="222"/>
      <c r="D43" s="96"/>
      <c r="E43" s="97"/>
      <c r="F43" s="98"/>
      <c r="G43" s="92"/>
    </row>
    <row r="44" spans="1:7">
      <c r="A44" s="98"/>
      <c r="B44" s="223"/>
      <c r="C44" s="224"/>
      <c r="D44" s="96"/>
      <c r="E44" s="97"/>
      <c r="F44" s="98"/>
      <c r="G44" s="92"/>
    </row>
    <row r="45" spans="1:7">
      <c r="A45" s="98"/>
      <c r="B45" s="225"/>
      <c r="C45" s="226"/>
      <c r="D45" s="96" t="s">
        <v>57</v>
      </c>
      <c r="E45" s="14"/>
      <c r="F45" s="98"/>
      <c r="G45" s="99"/>
    </row>
    <row r="46" spans="1:7" ht="15.75" thickBot="1">
      <c r="A46" s="98"/>
      <c r="B46" s="98"/>
      <c r="C46" s="98"/>
      <c r="D46" s="98"/>
      <c r="E46" s="98"/>
      <c r="F46" s="98"/>
      <c r="G46" s="92"/>
    </row>
    <row r="47" spans="1:7" ht="16.5" thickTop="1" thickBot="1">
      <c r="A47" s="92"/>
      <c r="B47" s="220" t="s">
        <v>67</v>
      </c>
      <c r="C47" s="220"/>
      <c r="D47" s="103" t="s">
        <v>57</v>
      </c>
      <c r="E47" s="16">
        <f>SUM(Amountprof)</f>
        <v>0</v>
      </c>
      <c r="F47" s="92"/>
      <c r="G47" s="92"/>
    </row>
    <row r="48" spans="1:7" ht="15.75" thickTop="1"/>
  </sheetData>
  <sheetProtection password="9411" sheet="1" objects="1" scenarios="1" selectLockedCells="1"/>
  <mergeCells count="19">
    <mergeCell ref="B19:C21"/>
    <mergeCell ref="A1:G1"/>
    <mergeCell ref="A2:B2"/>
    <mergeCell ref="C2:F2"/>
    <mergeCell ref="A3:B3"/>
    <mergeCell ref="C3:F3"/>
    <mergeCell ref="A4:B4"/>
    <mergeCell ref="A5:F5"/>
    <mergeCell ref="B6:C6"/>
    <mergeCell ref="B7:C9"/>
    <mergeCell ref="B11:C13"/>
    <mergeCell ref="B15:C17"/>
    <mergeCell ref="B47:C47"/>
    <mergeCell ref="B23:C25"/>
    <mergeCell ref="B27:C29"/>
    <mergeCell ref="B31:C33"/>
    <mergeCell ref="B35:C37"/>
    <mergeCell ref="B39:C41"/>
    <mergeCell ref="B43:C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B7" sqref="B7:C9"/>
    </sheetView>
  </sheetViews>
  <sheetFormatPr defaultRowHeight="15"/>
  <cols>
    <col min="1" max="2" width="9.140625" style="108"/>
    <col min="3" max="3" width="20.42578125" style="108" bestFit="1" customWidth="1"/>
    <col min="4" max="4" width="9.140625" style="108"/>
    <col min="5" max="5" width="10.85546875" style="108" customWidth="1"/>
    <col min="6" max="6" width="12.42578125" style="108" customWidth="1"/>
    <col min="7" max="7" width="15.5703125" style="108" hidden="1" customWidth="1"/>
    <col min="8" max="16384" width="9.140625" style="17"/>
  </cols>
  <sheetData>
    <row r="1" spans="1:8" ht="15.75">
      <c r="A1" s="227" t="s">
        <v>68</v>
      </c>
      <c r="B1" s="228"/>
      <c r="C1" s="228"/>
      <c r="D1" s="228"/>
      <c r="E1" s="228"/>
      <c r="F1" s="228"/>
      <c r="G1" s="228"/>
    </row>
    <row r="2" spans="1:8">
      <c r="A2" s="229" t="s">
        <v>51</v>
      </c>
      <c r="B2" s="230"/>
      <c r="C2" s="231">
        <f>'B-1 Funded Program Budget'!$B$2</f>
        <v>0</v>
      </c>
      <c r="D2" s="232"/>
      <c r="E2" s="232"/>
      <c r="F2" s="233"/>
      <c r="G2" s="8"/>
      <c r="H2" s="104"/>
    </row>
    <row r="3" spans="1:8">
      <c r="A3" s="229" t="s">
        <v>52</v>
      </c>
      <c r="B3" s="230"/>
      <c r="C3" s="234" t="str">
        <f>'B-1 Funded Program Budget'!$C$4</f>
        <v>Choose One</v>
      </c>
      <c r="D3" s="234"/>
      <c r="E3" s="234"/>
      <c r="F3" s="234"/>
      <c r="G3" s="9"/>
      <c r="H3" s="104"/>
    </row>
    <row r="4" spans="1:8">
      <c r="A4" s="229" t="s">
        <v>53</v>
      </c>
      <c r="B4" s="230"/>
      <c r="C4" s="242">
        <f ca="1">NOW()</f>
        <v>41880.348231018521</v>
      </c>
      <c r="D4" s="243"/>
      <c r="E4" s="243"/>
      <c r="F4" s="244"/>
      <c r="G4" s="13"/>
      <c r="H4" s="104"/>
    </row>
    <row r="5" spans="1:8" ht="24.75" customHeight="1">
      <c r="A5" s="235" t="s">
        <v>54</v>
      </c>
      <c r="B5" s="235"/>
      <c r="C5" s="235"/>
      <c r="D5" s="235"/>
      <c r="E5" s="235"/>
      <c r="F5" s="235"/>
      <c r="G5" s="13"/>
    </row>
    <row r="6" spans="1:8">
      <c r="A6" s="92"/>
      <c r="B6" s="236" t="s">
        <v>55</v>
      </c>
      <c r="C6" s="236"/>
      <c r="D6" s="98"/>
      <c r="E6" s="93" t="s">
        <v>39</v>
      </c>
      <c r="F6" s="105"/>
      <c r="G6" s="94" t="s">
        <v>56</v>
      </c>
    </row>
    <row r="7" spans="1:8">
      <c r="A7" s="95">
        <v>1</v>
      </c>
      <c r="B7" s="221"/>
      <c r="C7" s="237"/>
      <c r="D7" s="96"/>
      <c r="E7" s="97"/>
      <c r="F7" s="98"/>
      <c r="G7" s="92"/>
    </row>
    <row r="8" spans="1:8">
      <c r="A8" s="98"/>
      <c r="B8" s="238"/>
      <c r="C8" s="239"/>
      <c r="D8" s="96"/>
      <c r="E8" s="97"/>
      <c r="F8" s="98"/>
      <c r="G8" s="92"/>
    </row>
    <row r="9" spans="1:8">
      <c r="A9" s="98"/>
      <c r="B9" s="240"/>
      <c r="C9" s="241"/>
      <c r="D9" s="96" t="s">
        <v>57</v>
      </c>
      <c r="E9" s="15"/>
      <c r="F9" s="98"/>
      <c r="G9" s="99"/>
    </row>
    <row r="10" spans="1:8">
      <c r="A10" s="98"/>
      <c r="B10" s="98"/>
      <c r="C10" s="98"/>
      <c r="D10" s="96"/>
      <c r="E10" s="97"/>
      <c r="F10" s="98"/>
      <c r="G10" s="92"/>
    </row>
    <row r="11" spans="1:8">
      <c r="A11" s="98" t="s">
        <v>58</v>
      </c>
      <c r="B11" s="221"/>
      <c r="C11" s="237"/>
      <c r="D11" s="96"/>
      <c r="E11" s="97"/>
      <c r="F11" s="98"/>
      <c r="G11" s="92"/>
    </row>
    <row r="12" spans="1:8">
      <c r="A12" s="98"/>
      <c r="B12" s="238"/>
      <c r="C12" s="239"/>
      <c r="D12" s="96"/>
      <c r="E12" s="97"/>
      <c r="F12" s="98"/>
      <c r="G12" s="92"/>
    </row>
    <row r="13" spans="1:8">
      <c r="A13" s="98"/>
      <c r="B13" s="240"/>
      <c r="C13" s="241"/>
      <c r="D13" s="96" t="s">
        <v>57</v>
      </c>
      <c r="E13" s="15"/>
      <c r="F13" s="98"/>
      <c r="G13" s="99"/>
    </row>
    <row r="14" spans="1:8">
      <c r="A14" s="100"/>
      <c r="B14" s="101"/>
      <c r="C14" s="101"/>
      <c r="D14" s="96"/>
      <c r="E14" s="97"/>
      <c r="F14" s="98"/>
      <c r="G14" s="92"/>
    </row>
    <row r="15" spans="1:8">
      <c r="A15" s="98" t="s">
        <v>59</v>
      </c>
      <c r="B15" s="221"/>
      <c r="C15" s="237"/>
      <c r="D15" s="96"/>
      <c r="E15" s="97"/>
      <c r="F15" s="98"/>
      <c r="G15" s="92"/>
    </row>
    <row r="16" spans="1:8">
      <c r="A16" s="98"/>
      <c r="B16" s="238"/>
      <c r="C16" s="239"/>
      <c r="D16" s="96"/>
      <c r="E16" s="97"/>
      <c r="F16" s="98"/>
      <c r="G16" s="92"/>
    </row>
    <row r="17" spans="1:7">
      <c r="A17" s="98"/>
      <c r="B17" s="240"/>
      <c r="C17" s="241"/>
      <c r="D17" s="96" t="s">
        <v>57</v>
      </c>
      <c r="E17" s="15"/>
      <c r="F17" s="98"/>
      <c r="G17" s="99"/>
    </row>
    <row r="18" spans="1:7">
      <c r="A18" s="98"/>
      <c r="B18" s="98"/>
      <c r="C18" s="98"/>
      <c r="D18" s="96"/>
      <c r="E18" s="97"/>
      <c r="F18" s="98"/>
      <c r="G18" s="92"/>
    </row>
    <row r="19" spans="1:7">
      <c r="A19" s="98" t="s">
        <v>60</v>
      </c>
      <c r="B19" s="221"/>
      <c r="C19" s="237"/>
      <c r="D19" s="96"/>
      <c r="E19" s="97"/>
      <c r="F19" s="98"/>
      <c r="G19" s="92"/>
    </row>
    <row r="20" spans="1:7">
      <c r="A20" s="98"/>
      <c r="B20" s="238"/>
      <c r="C20" s="239"/>
      <c r="D20" s="96"/>
      <c r="E20" s="97"/>
      <c r="F20" s="98"/>
      <c r="G20" s="92"/>
    </row>
    <row r="21" spans="1:7">
      <c r="A21" s="98"/>
      <c r="B21" s="240"/>
      <c r="C21" s="241"/>
      <c r="D21" s="96" t="s">
        <v>57</v>
      </c>
      <c r="E21" s="15"/>
      <c r="F21" s="98"/>
      <c r="G21" s="99"/>
    </row>
    <row r="22" spans="1:7">
      <c r="A22" s="98"/>
      <c r="B22" s="98"/>
      <c r="C22" s="98"/>
      <c r="D22" s="96"/>
      <c r="E22" s="97"/>
      <c r="F22" s="98"/>
      <c r="G22" s="92"/>
    </row>
    <row r="23" spans="1:7">
      <c r="A23" s="98" t="s">
        <v>61</v>
      </c>
      <c r="B23" s="221"/>
      <c r="C23" s="237"/>
      <c r="D23" s="96"/>
      <c r="E23" s="97"/>
      <c r="F23" s="98"/>
      <c r="G23" s="92"/>
    </row>
    <row r="24" spans="1:7">
      <c r="A24" s="98"/>
      <c r="B24" s="238"/>
      <c r="C24" s="239"/>
      <c r="D24" s="96"/>
      <c r="E24" s="97"/>
      <c r="F24" s="98"/>
      <c r="G24" s="92"/>
    </row>
    <row r="25" spans="1:7">
      <c r="A25" s="98"/>
      <c r="B25" s="240"/>
      <c r="C25" s="241"/>
      <c r="D25" s="96" t="s">
        <v>57</v>
      </c>
      <c r="E25" s="15"/>
      <c r="F25" s="98"/>
      <c r="G25" s="99"/>
    </row>
    <row r="26" spans="1:7">
      <c r="A26" s="98"/>
      <c r="B26" s="98"/>
      <c r="C26" s="98"/>
      <c r="D26" s="96"/>
      <c r="E26" s="106"/>
      <c r="F26" s="98"/>
      <c r="G26" s="92"/>
    </row>
    <row r="27" spans="1:7">
      <c r="A27" s="98" t="s">
        <v>62</v>
      </c>
      <c r="B27" s="221"/>
      <c r="C27" s="237"/>
      <c r="D27" s="96"/>
      <c r="E27" s="97"/>
      <c r="F27" s="98"/>
      <c r="G27" s="92"/>
    </row>
    <row r="28" spans="1:7">
      <c r="A28" s="98"/>
      <c r="B28" s="238"/>
      <c r="C28" s="239"/>
      <c r="D28" s="96"/>
      <c r="E28" s="97"/>
      <c r="F28" s="98"/>
      <c r="G28" s="92"/>
    </row>
    <row r="29" spans="1:7">
      <c r="A29" s="98"/>
      <c r="B29" s="240"/>
      <c r="C29" s="241"/>
      <c r="D29" s="96" t="s">
        <v>57</v>
      </c>
      <c r="E29" s="15"/>
      <c r="F29" s="98"/>
      <c r="G29" s="99"/>
    </row>
    <row r="30" spans="1:7">
      <c r="A30" s="98"/>
      <c r="B30" s="98"/>
      <c r="C30" s="98"/>
      <c r="D30" s="96"/>
      <c r="E30" s="97"/>
      <c r="F30" s="98"/>
      <c r="G30" s="92"/>
    </row>
    <row r="31" spans="1:7">
      <c r="A31" s="98" t="s">
        <v>63</v>
      </c>
      <c r="B31" s="221"/>
      <c r="C31" s="237"/>
      <c r="D31" s="96"/>
      <c r="E31" s="97"/>
      <c r="F31" s="98"/>
      <c r="G31" s="92"/>
    </row>
    <row r="32" spans="1:7">
      <c r="A32" s="98"/>
      <c r="B32" s="238"/>
      <c r="C32" s="239"/>
      <c r="D32" s="96"/>
      <c r="E32" s="97"/>
      <c r="F32" s="98"/>
      <c r="G32" s="92"/>
    </row>
    <row r="33" spans="1:7">
      <c r="A33" s="98"/>
      <c r="B33" s="240"/>
      <c r="C33" s="241"/>
      <c r="D33" s="96" t="s">
        <v>57</v>
      </c>
      <c r="E33" s="15"/>
      <c r="F33" s="98"/>
      <c r="G33" s="99"/>
    </row>
    <row r="34" spans="1:7">
      <c r="A34" s="98"/>
      <c r="B34" s="98"/>
      <c r="C34" s="98"/>
      <c r="D34" s="96"/>
      <c r="E34" s="97"/>
      <c r="F34" s="98"/>
      <c r="G34" s="92"/>
    </row>
    <row r="35" spans="1:7">
      <c r="A35" s="98"/>
      <c r="B35" s="98"/>
      <c r="C35" s="98"/>
      <c r="D35" s="96"/>
      <c r="E35" s="97"/>
      <c r="F35" s="98"/>
      <c r="G35" s="92"/>
    </row>
    <row r="36" spans="1:7">
      <c r="A36" s="102" t="s">
        <v>64</v>
      </c>
      <c r="B36" s="221"/>
      <c r="C36" s="237"/>
      <c r="D36" s="96"/>
      <c r="E36" s="97"/>
      <c r="F36" s="98"/>
      <c r="G36" s="92"/>
    </row>
    <row r="37" spans="1:7">
      <c r="A37" s="98"/>
      <c r="B37" s="238"/>
      <c r="C37" s="239"/>
      <c r="D37" s="96"/>
      <c r="E37" s="97"/>
      <c r="F37" s="98"/>
      <c r="G37" s="92"/>
    </row>
    <row r="38" spans="1:7">
      <c r="A38" s="98"/>
      <c r="B38" s="240"/>
      <c r="C38" s="241"/>
      <c r="D38" s="96" t="s">
        <v>57</v>
      </c>
      <c r="E38" s="15"/>
      <c r="F38" s="98"/>
      <c r="G38" s="99"/>
    </row>
    <row r="39" spans="1:7">
      <c r="A39" s="98"/>
      <c r="B39" s="98"/>
      <c r="C39" s="98"/>
      <c r="D39" s="96"/>
      <c r="E39" s="97"/>
      <c r="F39" s="98"/>
      <c r="G39" s="92"/>
    </row>
    <row r="40" spans="1:7">
      <c r="A40" s="102" t="s">
        <v>65</v>
      </c>
      <c r="B40" s="221"/>
      <c r="C40" s="237"/>
      <c r="D40" s="96"/>
      <c r="E40" s="97"/>
      <c r="F40" s="98"/>
      <c r="G40" s="92"/>
    </row>
    <row r="41" spans="1:7">
      <c r="A41" s="98"/>
      <c r="B41" s="238"/>
      <c r="C41" s="239"/>
      <c r="D41" s="96"/>
      <c r="E41" s="97"/>
      <c r="F41" s="98"/>
      <c r="G41" s="92"/>
    </row>
    <row r="42" spans="1:7">
      <c r="A42" s="98"/>
      <c r="B42" s="240"/>
      <c r="C42" s="241"/>
      <c r="D42" s="96" t="s">
        <v>57</v>
      </c>
      <c r="E42" s="15"/>
      <c r="F42" s="98"/>
      <c r="G42" s="99"/>
    </row>
    <row r="43" spans="1:7">
      <c r="A43" s="98"/>
      <c r="B43" s="98"/>
      <c r="C43" s="98"/>
      <c r="D43" s="96"/>
      <c r="E43" s="97"/>
      <c r="F43" s="98"/>
      <c r="G43" s="92"/>
    </row>
    <row r="44" spans="1:7">
      <c r="A44" s="102" t="s">
        <v>66</v>
      </c>
      <c r="B44" s="221"/>
      <c r="C44" s="237"/>
      <c r="D44" s="96"/>
      <c r="E44" s="97"/>
      <c r="F44" s="98"/>
      <c r="G44" s="92"/>
    </row>
    <row r="45" spans="1:7">
      <c r="A45" s="98"/>
      <c r="B45" s="238"/>
      <c r="C45" s="239"/>
      <c r="D45" s="96"/>
      <c r="E45" s="97"/>
      <c r="F45" s="98"/>
      <c r="G45" s="92"/>
    </row>
    <row r="46" spans="1:7">
      <c r="A46" s="98"/>
      <c r="B46" s="240"/>
      <c r="C46" s="241"/>
      <c r="D46" s="96" t="s">
        <v>57</v>
      </c>
      <c r="E46" s="15"/>
      <c r="F46" s="98"/>
      <c r="G46" s="99"/>
    </row>
    <row r="47" spans="1:7">
      <c r="A47" s="98"/>
      <c r="B47" s="98"/>
      <c r="C47" s="98"/>
      <c r="D47" s="98"/>
      <c r="E47" s="98"/>
      <c r="F47" s="98"/>
      <c r="G47" s="92"/>
    </row>
    <row r="48" spans="1:7">
      <c r="A48" s="92"/>
      <c r="B48" s="220" t="s">
        <v>67</v>
      </c>
      <c r="C48" s="220"/>
      <c r="D48" s="103" t="s">
        <v>57</v>
      </c>
      <c r="E48" s="118">
        <f>SUM(miscamount)</f>
        <v>0</v>
      </c>
      <c r="F48" s="92"/>
      <c r="G48" s="17"/>
    </row>
    <row r="49" spans="1:7">
      <c r="A49" s="107"/>
      <c r="B49" s="107"/>
      <c r="C49" s="107"/>
      <c r="D49" s="107"/>
      <c r="E49" s="107"/>
      <c r="F49" s="107"/>
      <c r="G49" s="107"/>
    </row>
  </sheetData>
  <sheetProtection password="9411" sheet="1" objects="1" scenarios="1" selectLockedCells="1"/>
  <mergeCells count="20"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  <mergeCell ref="B48:C48"/>
    <mergeCell ref="B23:C25"/>
    <mergeCell ref="B27:C29"/>
    <mergeCell ref="B31:C33"/>
    <mergeCell ref="B36:C38"/>
    <mergeCell ref="B40:C42"/>
    <mergeCell ref="B44:C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B7" sqref="B7:C9"/>
    </sheetView>
  </sheetViews>
  <sheetFormatPr defaultRowHeight="15"/>
  <cols>
    <col min="1" max="2" width="9.140625" style="17"/>
    <col min="3" max="3" width="20.42578125" style="17" bestFit="1" customWidth="1"/>
    <col min="4" max="4" width="9.140625" style="17"/>
    <col min="5" max="5" width="10.85546875" style="17" customWidth="1"/>
    <col min="6" max="6" width="12.42578125" style="17" customWidth="1"/>
    <col min="7" max="7" width="0" style="17" hidden="1" customWidth="1"/>
    <col min="8" max="16384" width="9.140625" style="17"/>
  </cols>
  <sheetData>
    <row r="1" spans="1:7" ht="15.75">
      <c r="A1" s="227" t="s">
        <v>69</v>
      </c>
      <c r="B1" s="228"/>
      <c r="C1" s="228"/>
      <c r="D1" s="228"/>
      <c r="E1" s="228"/>
      <c r="F1" s="228"/>
      <c r="G1" s="228"/>
    </row>
    <row r="2" spans="1:7">
      <c r="A2" s="229" t="s">
        <v>51</v>
      </c>
      <c r="B2" s="230"/>
      <c r="C2" s="251">
        <f>'B-1 Funded Program Budget'!$B$2</f>
        <v>0</v>
      </c>
      <c r="D2" s="252"/>
      <c r="E2" s="252"/>
      <c r="F2" s="253"/>
      <c r="G2" s="8"/>
    </row>
    <row r="3" spans="1:7">
      <c r="A3" s="229" t="s">
        <v>52</v>
      </c>
      <c r="B3" s="230"/>
      <c r="C3" s="254" t="str">
        <f>'B-1 Funded Program Budget'!C4:F4</f>
        <v>Choose One</v>
      </c>
      <c r="D3" s="255"/>
      <c r="E3" s="255"/>
      <c r="F3" s="256"/>
      <c r="G3" s="9"/>
    </row>
    <row r="4" spans="1:7">
      <c r="A4" s="229" t="s">
        <v>53</v>
      </c>
      <c r="B4" s="230"/>
      <c r="C4" s="242">
        <f ca="1">NOW()</f>
        <v>41880.348231018521</v>
      </c>
      <c r="D4" s="243"/>
      <c r="E4" s="243"/>
      <c r="F4" s="244"/>
      <c r="G4" s="13"/>
    </row>
    <row r="5" spans="1:7">
      <c r="A5" s="235" t="s">
        <v>70</v>
      </c>
      <c r="B5" s="235"/>
      <c r="C5" s="235"/>
      <c r="D5" s="235"/>
      <c r="E5" s="235"/>
      <c r="F5" s="235"/>
      <c r="G5" s="13"/>
    </row>
    <row r="6" spans="1:7">
      <c r="A6" s="92"/>
      <c r="B6" s="236" t="s">
        <v>55</v>
      </c>
      <c r="C6" s="236"/>
      <c r="D6" s="98"/>
      <c r="E6" s="93" t="s">
        <v>39</v>
      </c>
      <c r="F6" s="105"/>
      <c r="G6" s="94" t="s">
        <v>56</v>
      </c>
    </row>
    <row r="7" spans="1:7">
      <c r="A7" s="95">
        <v>1</v>
      </c>
      <c r="B7" s="221"/>
      <c r="C7" s="237"/>
      <c r="D7" s="96"/>
      <c r="E7" s="97"/>
      <c r="F7" s="98"/>
      <c r="G7" s="92"/>
    </row>
    <row r="8" spans="1:7">
      <c r="A8" s="98"/>
      <c r="B8" s="238"/>
      <c r="C8" s="239"/>
      <c r="D8" s="96"/>
      <c r="E8" s="97"/>
      <c r="F8" s="98"/>
      <c r="G8" s="92"/>
    </row>
    <row r="9" spans="1:7">
      <c r="A9" s="98"/>
      <c r="B9" s="240"/>
      <c r="C9" s="241"/>
      <c r="D9" s="96" t="s">
        <v>57</v>
      </c>
      <c r="E9" s="15"/>
      <c r="F9" s="98"/>
      <c r="G9" s="99"/>
    </row>
    <row r="10" spans="1:7">
      <c r="A10" s="98"/>
      <c r="B10" s="98"/>
      <c r="C10" s="98"/>
      <c r="D10" s="96"/>
      <c r="E10" s="97"/>
      <c r="F10" s="98"/>
      <c r="G10" s="92"/>
    </row>
    <row r="11" spans="1:7">
      <c r="A11" s="98" t="s">
        <v>58</v>
      </c>
      <c r="B11" s="221"/>
      <c r="C11" s="237"/>
      <c r="D11" s="96"/>
      <c r="E11" s="97"/>
      <c r="F11" s="98"/>
      <c r="G11" s="92"/>
    </row>
    <row r="12" spans="1:7">
      <c r="A12" s="98"/>
      <c r="B12" s="238"/>
      <c r="C12" s="239"/>
      <c r="D12" s="96"/>
      <c r="E12" s="97"/>
      <c r="F12" s="98"/>
      <c r="G12" s="92"/>
    </row>
    <row r="13" spans="1:7">
      <c r="A13" s="98"/>
      <c r="B13" s="240"/>
      <c r="C13" s="241"/>
      <c r="D13" s="96" t="s">
        <v>57</v>
      </c>
      <c r="E13" s="15"/>
      <c r="F13" s="98"/>
      <c r="G13" s="99"/>
    </row>
    <row r="14" spans="1:7">
      <c r="A14" s="100"/>
      <c r="B14" s="101"/>
      <c r="C14" s="101"/>
      <c r="D14" s="96"/>
      <c r="E14" s="97"/>
      <c r="F14" s="98"/>
      <c r="G14" s="92"/>
    </row>
    <row r="15" spans="1:7">
      <c r="A15" s="98" t="s">
        <v>59</v>
      </c>
      <c r="B15" s="221"/>
      <c r="C15" s="237"/>
      <c r="D15" s="96"/>
      <c r="E15" s="97"/>
      <c r="F15" s="98"/>
      <c r="G15" s="92"/>
    </row>
    <row r="16" spans="1:7">
      <c r="A16" s="98"/>
      <c r="B16" s="238"/>
      <c r="C16" s="239"/>
      <c r="D16" s="96"/>
      <c r="E16" s="97"/>
      <c r="F16" s="98"/>
      <c r="G16" s="92"/>
    </row>
    <row r="17" spans="1:7">
      <c r="A17" s="98"/>
      <c r="B17" s="240"/>
      <c r="C17" s="241"/>
      <c r="D17" s="96" t="s">
        <v>57</v>
      </c>
      <c r="E17" s="15"/>
      <c r="F17" s="98"/>
      <c r="G17" s="99"/>
    </row>
    <row r="18" spans="1:7">
      <c r="A18" s="98"/>
      <c r="B18" s="98"/>
      <c r="C18" s="98"/>
      <c r="D18" s="96"/>
      <c r="E18" s="97"/>
      <c r="F18" s="98"/>
      <c r="G18" s="92"/>
    </row>
    <row r="19" spans="1:7">
      <c r="A19" s="98" t="s">
        <v>60</v>
      </c>
      <c r="B19" s="221"/>
      <c r="C19" s="237"/>
      <c r="D19" s="96"/>
      <c r="E19" s="97"/>
      <c r="F19" s="98"/>
      <c r="G19" s="92"/>
    </row>
    <row r="20" spans="1:7">
      <c r="A20" s="98"/>
      <c r="B20" s="238"/>
      <c r="C20" s="239"/>
      <c r="D20" s="96"/>
      <c r="E20" s="97"/>
      <c r="F20" s="98"/>
      <c r="G20" s="92"/>
    </row>
    <row r="21" spans="1:7">
      <c r="A21" s="98"/>
      <c r="B21" s="240"/>
      <c r="C21" s="241"/>
      <c r="D21" s="96" t="s">
        <v>57</v>
      </c>
      <c r="E21" s="15"/>
      <c r="F21" s="98"/>
      <c r="G21" s="99"/>
    </row>
    <row r="22" spans="1:7">
      <c r="A22" s="98"/>
      <c r="B22" s="98"/>
      <c r="C22" s="98"/>
      <c r="D22" s="96"/>
      <c r="E22" s="97"/>
      <c r="F22" s="98"/>
      <c r="G22" s="92"/>
    </row>
    <row r="23" spans="1:7">
      <c r="A23" s="98" t="s">
        <v>61</v>
      </c>
      <c r="B23" s="245"/>
      <c r="C23" s="246"/>
      <c r="D23" s="96"/>
      <c r="E23" s="97"/>
      <c r="F23" s="98"/>
      <c r="G23" s="92"/>
    </row>
    <row r="24" spans="1:7">
      <c r="A24" s="98"/>
      <c r="B24" s="247"/>
      <c r="C24" s="248"/>
      <c r="D24" s="96"/>
      <c r="E24" s="97"/>
      <c r="F24" s="98"/>
      <c r="G24" s="92"/>
    </row>
    <row r="25" spans="1:7">
      <c r="A25" s="98"/>
      <c r="B25" s="249"/>
      <c r="C25" s="250"/>
      <c r="D25" s="96" t="s">
        <v>57</v>
      </c>
      <c r="E25" s="15"/>
      <c r="F25" s="98"/>
      <c r="G25" s="99"/>
    </row>
    <row r="26" spans="1:7">
      <c r="A26" s="98"/>
      <c r="B26" s="98"/>
      <c r="C26" s="98"/>
      <c r="D26" s="96"/>
      <c r="E26" s="97"/>
      <c r="F26" s="98"/>
      <c r="G26" s="92"/>
    </row>
    <row r="27" spans="1:7">
      <c r="A27" s="98" t="s">
        <v>62</v>
      </c>
      <c r="B27" s="221"/>
      <c r="C27" s="237"/>
      <c r="D27" s="96"/>
      <c r="E27" s="97"/>
      <c r="F27" s="98"/>
      <c r="G27" s="92"/>
    </row>
    <row r="28" spans="1:7">
      <c r="A28" s="98"/>
      <c r="B28" s="238"/>
      <c r="C28" s="239"/>
      <c r="D28" s="96"/>
      <c r="E28" s="97"/>
      <c r="F28" s="98"/>
      <c r="G28" s="92"/>
    </row>
    <row r="29" spans="1:7">
      <c r="A29" s="98"/>
      <c r="B29" s="240"/>
      <c r="C29" s="241"/>
      <c r="D29" s="96" t="s">
        <v>57</v>
      </c>
      <c r="E29" s="15"/>
      <c r="F29" s="98"/>
      <c r="G29" s="99"/>
    </row>
    <row r="30" spans="1:7">
      <c r="A30" s="98"/>
      <c r="B30" s="98"/>
      <c r="C30" s="98"/>
      <c r="D30" s="96"/>
      <c r="E30" s="97"/>
      <c r="F30" s="98"/>
      <c r="G30" s="98"/>
    </row>
    <row r="31" spans="1:7">
      <c r="A31" s="98" t="s">
        <v>63</v>
      </c>
      <c r="B31" s="245"/>
      <c r="C31" s="246"/>
      <c r="D31" s="96"/>
      <c r="E31" s="97"/>
      <c r="F31" s="98"/>
      <c r="G31" s="98"/>
    </row>
    <row r="32" spans="1:7">
      <c r="A32" s="98"/>
      <c r="B32" s="247"/>
      <c r="C32" s="248"/>
      <c r="D32" s="96"/>
      <c r="E32" s="97"/>
      <c r="F32" s="98"/>
      <c r="G32" s="92"/>
    </row>
    <row r="33" spans="1:7">
      <c r="A33" s="98"/>
      <c r="B33" s="249"/>
      <c r="C33" s="250"/>
      <c r="D33" s="96" t="s">
        <v>57</v>
      </c>
      <c r="E33" s="15"/>
      <c r="F33" s="98"/>
      <c r="G33" s="99"/>
    </row>
    <row r="34" spans="1:7">
      <c r="A34" s="98"/>
      <c r="B34" s="98"/>
      <c r="C34" s="98"/>
      <c r="D34" s="96"/>
      <c r="E34" s="97"/>
      <c r="F34" s="98"/>
      <c r="G34" s="98"/>
    </row>
    <row r="35" spans="1:7">
      <c r="A35" s="98"/>
      <c r="B35" s="98"/>
      <c r="C35" s="98"/>
      <c r="D35" s="96"/>
      <c r="E35" s="97"/>
      <c r="F35" s="98"/>
      <c r="G35" s="98"/>
    </row>
    <row r="36" spans="1:7">
      <c r="A36" s="102" t="s">
        <v>64</v>
      </c>
      <c r="B36" s="221"/>
      <c r="C36" s="237"/>
      <c r="D36" s="96"/>
      <c r="E36" s="97"/>
      <c r="F36" s="98"/>
      <c r="G36" s="92"/>
    </row>
    <row r="37" spans="1:7">
      <c r="A37" s="98"/>
      <c r="B37" s="238"/>
      <c r="C37" s="239"/>
      <c r="D37" s="96"/>
      <c r="E37" s="97"/>
      <c r="F37" s="98"/>
      <c r="G37" s="92"/>
    </row>
    <row r="38" spans="1:7">
      <c r="A38" s="98"/>
      <c r="B38" s="240"/>
      <c r="C38" s="241"/>
      <c r="D38" s="96" t="s">
        <v>57</v>
      </c>
      <c r="E38" s="15"/>
      <c r="F38" s="98"/>
      <c r="G38" s="99"/>
    </row>
    <row r="39" spans="1:7">
      <c r="A39" s="98"/>
      <c r="B39" s="98"/>
      <c r="C39" s="98"/>
      <c r="D39" s="96"/>
      <c r="E39" s="97"/>
      <c r="F39" s="98"/>
      <c r="G39" s="98"/>
    </row>
    <row r="40" spans="1:7">
      <c r="A40" s="102" t="s">
        <v>65</v>
      </c>
      <c r="B40" s="221"/>
      <c r="C40" s="237"/>
      <c r="D40" s="96"/>
      <c r="E40" s="97"/>
      <c r="F40" s="98"/>
      <c r="G40" s="92"/>
    </row>
    <row r="41" spans="1:7">
      <c r="A41" s="98"/>
      <c r="B41" s="238"/>
      <c r="C41" s="239"/>
      <c r="D41" s="96"/>
      <c r="E41" s="97"/>
      <c r="F41" s="98"/>
      <c r="G41" s="92"/>
    </row>
    <row r="42" spans="1:7">
      <c r="A42" s="98"/>
      <c r="B42" s="240"/>
      <c r="C42" s="241"/>
      <c r="D42" s="96" t="s">
        <v>57</v>
      </c>
      <c r="E42" s="15"/>
      <c r="F42" s="98"/>
      <c r="G42" s="99"/>
    </row>
    <row r="43" spans="1:7">
      <c r="A43" s="98"/>
      <c r="B43" s="98"/>
      <c r="C43" s="98"/>
      <c r="D43" s="96"/>
      <c r="E43" s="97"/>
      <c r="F43" s="98"/>
      <c r="G43" s="92"/>
    </row>
    <row r="44" spans="1:7">
      <c r="A44" s="102" t="s">
        <v>66</v>
      </c>
      <c r="B44" s="221"/>
      <c r="C44" s="237"/>
      <c r="D44" s="96"/>
      <c r="E44" s="97"/>
      <c r="F44" s="98"/>
      <c r="G44" s="92"/>
    </row>
    <row r="45" spans="1:7">
      <c r="A45" s="98"/>
      <c r="B45" s="238"/>
      <c r="C45" s="239"/>
      <c r="D45" s="96"/>
      <c r="E45" s="97"/>
      <c r="F45" s="98"/>
      <c r="G45" s="92"/>
    </row>
    <row r="46" spans="1:7">
      <c r="A46" s="98"/>
      <c r="B46" s="240"/>
      <c r="C46" s="241"/>
      <c r="D46" s="96" t="s">
        <v>57</v>
      </c>
      <c r="E46" s="15"/>
      <c r="F46" s="98"/>
      <c r="G46" s="99"/>
    </row>
    <row r="47" spans="1:7" ht="15.75" thickBot="1">
      <c r="A47" s="98"/>
      <c r="B47" s="98"/>
      <c r="C47" s="98"/>
      <c r="D47" s="98"/>
      <c r="E47" s="98"/>
      <c r="F47" s="98"/>
      <c r="G47" s="92"/>
    </row>
    <row r="48" spans="1:7" ht="16.5" thickTop="1" thickBot="1">
      <c r="A48" s="92"/>
      <c r="B48" s="220" t="s">
        <v>67</v>
      </c>
      <c r="C48" s="220"/>
      <c r="D48" s="103" t="s">
        <v>57</v>
      </c>
      <c r="E48" s="16">
        <f>SUM(adminamount)</f>
        <v>0</v>
      </c>
      <c r="F48" s="92"/>
      <c r="G48" s="92"/>
    </row>
    <row r="49" spans="1:7" ht="15.75" thickTop="1">
      <c r="A49" s="107"/>
      <c r="B49" s="107"/>
      <c r="C49" s="107"/>
      <c r="D49" s="107"/>
      <c r="E49" s="107"/>
      <c r="F49" s="107"/>
      <c r="G49" s="107"/>
    </row>
  </sheetData>
  <sheetProtection password="9411" sheet="1" objects="1" scenarios="1" selectLockedCells="1"/>
  <mergeCells count="20"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  <mergeCell ref="B48:C48"/>
    <mergeCell ref="B23:C25"/>
    <mergeCell ref="B27:C29"/>
    <mergeCell ref="B31:C33"/>
    <mergeCell ref="B36:C38"/>
    <mergeCell ref="B40:C42"/>
    <mergeCell ref="B44:C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B25" sqref="B25"/>
    </sheetView>
  </sheetViews>
  <sheetFormatPr defaultRowHeight="15"/>
  <cols>
    <col min="1" max="1" width="40.28515625" customWidth="1"/>
    <col min="2" max="2" width="25.7109375" customWidth="1"/>
    <col min="3" max="3" width="13.140625" customWidth="1"/>
    <col min="4" max="4" width="20.140625" customWidth="1"/>
    <col min="6" max="6" width="21.85546875" customWidth="1"/>
  </cols>
  <sheetData>
    <row r="1" spans="1:18" ht="25.5">
      <c r="A1" s="113" t="s">
        <v>5</v>
      </c>
      <c r="B1" s="113" t="s">
        <v>71</v>
      </c>
      <c r="C1" s="113" t="s">
        <v>77</v>
      </c>
      <c r="D1" s="114" t="s">
        <v>79</v>
      </c>
      <c r="E1" s="113" t="s">
        <v>9</v>
      </c>
      <c r="F1" s="113" t="s">
        <v>78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>
      <c r="A2" s="177">
        <f>'B-1 Funded Program Budget'!A8</f>
        <v>0</v>
      </c>
      <c r="B2" s="176">
        <f>'B-1 Funded Program Budget'!B8</f>
        <v>0</v>
      </c>
      <c r="C2" s="176">
        <f>'B-1 Funded Program Budget'!C8</f>
        <v>0</v>
      </c>
      <c r="D2" s="178">
        <f>'B-1 Funded Program Budget'!D8</f>
        <v>0</v>
      </c>
      <c r="E2" s="179" t="str">
        <f>'B-1 Funded Program Budget'!E8</f>
        <v/>
      </c>
      <c r="F2" s="178">
        <f>'B-1 Funded Program Budget'!F8</f>
        <v>0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>
      <c r="A3" s="177">
        <f>'B-1 Funded Program Budget'!A9</f>
        <v>0</v>
      </c>
      <c r="B3" s="176">
        <f>'B-1 Funded Program Budget'!B9</f>
        <v>0</v>
      </c>
      <c r="C3" s="176">
        <f>'B-1 Funded Program Budget'!C9</f>
        <v>0</v>
      </c>
      <c r="D3" s="178">
        <f>'B-1 Funded Program Budget'!D9</f>
        <v>0</v>
      </c>
      <c r="E3" s="179" t="str">
        <f>'B-1 Funded Program Budget'!E9</f>
        <v/>
      </c>
      <c r="F3" s="178">
        <f>'B-1 Funded Program Budget'!F9</f>
        <v>0</v>
      </c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>
      <c r="A4" s="177">
        <f>'B-1 Funded Program Budget'!A10</f>
        <v>0</v>
      </c>
      <c r="B4" s="176">
        <f>'B-1 Funded Program Budget'!B10</f>
        <v>0</v>
      </c>
      <c r="C4" s="176">
        <f>'B-1 Funded Program Budget'!C10</f>
        <v>0</v>
      </c>
      <c r="D4" s="178">
        <f>'B-1 Funded Program Budget'!D10</f>
        <v>0</v>
      </c>
      <c r="E4" s="179" t="str">
        <f>'B-1 Funded Program Budget'!E10</f>
        <v/>
      </c>
      <c r="F4" s="178">
        <f>'B-1 Funded Program Budget'!F10</f>
        <v>0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>
      <c r="A5" s="177">
        <f>'B-1 Funded Program Budget'!A11</f>
        <v>0</v>
      </c>
      <c r="B5" s="176">
        <f>'B-1 Funded Program Budget'!B11</f>
        <v>0</v>
      </c>
      <c r="C5" s="176">
        <f>'B-1 Funded Program Budget'!C11</f>
        <v>0</v>
      </c>
      <c r="D5" s="178">
        <f>'B-1 Funded Program Budget'!D11</f>
        <v>0</v>
      </c>
      <c r="E5" s="179" t="str">
        <f>'B-1 Funded Program Budget'!E11</f>
        <v/>
      </c>
      <c r="F5" s="178">
        <f>'B-1 Funded Program Budget'!F11</f>
        <v>0</v>
      </c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>
      <c r="A6" s="177">
        <f>'B-1 Funded Program Budget'!A12</f>
        <v>0</v>
      </c>
      <c r="B6" s="176">
        <f>'B-1 Funded Program Budget'!B12</f>
        <v>0</v>
      </c>
      <c r="C6" s="176">
        <f>'B-1 Funded Program Budget'!C12</f>
        <v>0</v>
      </c>
      <c r="D6" s="178">
        <f>'B-1 Funded Program Budget'!D12</f>
        <v>0</v>
      </c>
      <c r="E6" s="179" t="str">
        <f>'B-1 Funded Program Budget'!E12</f>
        <v/>
      </c>
      <c r="F6" s="178">
        <f>'B-1 Funded Program Budget'!F12</f>
        <v>0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</row>
    <row r="7" spans="1:18">
      <c r="A7" s="177">
        <f>'B-1 Funded Program Budget'!A13</f>
        <v>0</v>
      </c>
      <c r="B7" s="176">
        <f>'B-1 Funded Program Budget'!B13</f>
        <v>0</v>
      </c>
      <c r="C7" s="176">
        <f>'B-1 Funded Program Budget'!C13</f>
        <v>0</v>
      </c>
      <c r="D7" s="178">
        <f>'B-1 Funded Program Budget'!D13</f>
        <v>0</v>
      </c>
      <c r="E7" s="179" t="str">
        <f>'B-1 Funded Program Budget'!E13</f>
        <v/>
      </c>
      <c r="F7" s="178">
        <f>'B-1 Funded Program Budget'!F13</f>
        <v>0</v>
      </c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</row>
    <row r="8" spans="1:18">
      <c r="A8" s="177">
        <f>'B-1 Funded Program Budget'!A14</f>
        <v>0</v>
      </c>
      <c r="B8" s="176">
        <f>'B-1 Funded Program Budget'!B14</f>
        <v>0</v>
      </c>
      <c r="C8" s="176">
        <f>'B-1 Funded Program Budget'!C14</f>
        <v>0</v>
      </c>
      <c r="D8" s="178">
        <f>'B-1 Funded Program Budget'!D14</f>
        <v>0</v>
      </c>
      <c r="E8" s="179" t="str">
        <f>'B-1 Funded Program Budget'!E14</f>
        <v/>
      </c>
      <c r="F8" s="178">
        <f>'B-1 Funded Program Budget'!F14</f>
        <v>0</v>
      </c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18">
      <c r="A9" s="177">
        <f>'B-1 Funded Program Budget'!A15</f>
        <v>0</v>
      </c>
      <c r="B9" s="176">
        <f>'B-1 Funded Program Budget'!B15</f>
        <v>0</v>
      </c>
      <c r="C9" s="176">
        <f>'B-1 Funded Program Budget'!C15</f>
        <v>0</v>
      </c>
      <c r="D9" s="178">
        <f>'B-1 Funded Program Budget'!D15</f>
        <v>0</v>
      </c>
      <c r="E9" s="179" t="str">
        <f>'B-1 Funded Program Budget'!E15</f>
        <v/>
      </c>
      <c r="F9" s="178">
        <f>'B-1 Funded Program Budget'!F15</f>
        <v>0</v>
      </c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</row>
    <row r="10" spans="1:18">
      <c r="A10" s="177">
        <f>'B-1 Funded Program Budget'!A16</f>
        <v>0</v>
      </c>
      <c r="B10" s="176">
        <f>'B-1 Funded Program Budget'!B16</f>
        <v>0</v>
      </c>
      <c r="C10" s="176">
        <f>'B-1 Funded Program Budget'!C16</f>
        <v>0</v>
      </c>
      <c r="D10" s="178">
        <f>'B-1 Funded Program Budget'!D16</f>
        <v>0</v>
      </c>
      <c r="E10" s="179" t="str">
        <f>'B-1 Funded Program Budget'!E16</f>
        <v/>
      </c>
      <c r="F10" s="178">
        <f>'B-1 Funded Program Budget'!F16</f>
        <v>0</v>
      </c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</row>
    <row r="11" spans="1:18">
      <c r="A11" s="177">
        <f>'B-1 Funded Program Budget'!A17</f>
        <v>0</v>
      </c>
      <c r="B11" s="176">
        <f>'B-1 Funded Program Budget'!B17</f>
        <v>0</v>
      </c>
      <c r="C11" s="176">
        <f>'B-1 Funded Program Budget'!C17</f>
        <v>0</v>
      </c>
      <c r="D11" s="178">
        <f>'B-1 Funded Program Budget'!D17</f>
        <v>0</v>
      </c>
      <c r="E11" s="179" t="str">
        <f>'B-1 Funded Program Budget'!E17</f>
        <v/>
      </c>
      <c r="F11" s="178">
        <f>'B-1 Funded Program Budget'!F17</f>
        <v>0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</row>
    <row r="12" spans="1:18">
      <c r="A12" s="177">
        <f>'B-1 Funded Program Budget'!A18</f>
        <v>0</v>
      </c>
      <c r="B12" s="176">
        <f>'B-1 Funded Program Budget'!B18</f>
        <v>0</v>
      </c>
      <c r="C12" s="176">
        <f>'B-1 Funded Program Budget'!C18</f>
        <v>0</v>
      </c>
      <c r="D12" s="178">
        <f>'B-1 Funded Program Budget'!D18</f>
        <v>0</v>
      </c>
      <c r="E12" s="179" t="str">
        <f>'B-1 Funded Program Budget'!E18</f>
        <v/>
      </c>
      <c r="F12" s="178">
        <f>'B-1 Funded Program Budget'!F18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</row>
    <row r="13" spans="1:18">
      <c r="A13" s="177">
        <f>'B-1 Funded Program Budget'!A19</f>
        <v>0</v>
      </c>
      <c r="B13" s="176">
        <f>'B-1 Funded Program Budget'!B19</f>
        <v>0</v>
      </c>
      <c r="C13" s="176">
        <f>'B-1 Funded Program Budget'!C19</f>
        <v>0</v>
      </c>
      <c r="D13" s="178">
        <f>'B-1 Funded Program Budget'!D19</f>
        <v>0</v>
      </c>
      <c r="E13" s="179" t="str">
        <f>'B-1 Funded Program Budget'!E19</f>
        <v/>
      </c>
      <c r="F13" s="178">
        <f>'B-1 Funded Program Budget'!F19</f>
        <v>0</v>
      </c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</row>
    <row r="14" spans="1:18">
      <c r="A14" s="177">
        <f>'B-1 Funded Program Budget'!A20</f>
        <v>0</v>
      </c>
      <c r="B14" s="176">
        <f>'B-1 Funded Program Budget'!B20</f>
        <v>0</v>
      </c>
      <c r="C14" s="176">
        <f>'B-1 Funded Program Budget'!C20</f>
        <v>0</v>
      </c>
      <c r="D14" s="178">
        <f>'B-1 Funded Program Budget'!D20</f>
        <v>0</v>
      </c>
      <c r="E14" s="179" t="str">
        <f>'B-1 Funded Program Budget'!E20</f>
        <v/>
      </c>
      <c r="F14" s="178">
        <f>'B-1 Funded Program Budget'!F20</f>
        <v>0</v>
      </c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18">
      <c r="A15" s="177">
        <f>'B-1 Funded Program Budget'!A21</f>
        <v>0</v>
      </c>
      <c r="B15" s="176">
        <f>'B-1 Funded Program Budget'!B21</f>
        <v>0</v>
      </c>
      <c r="C15" s="176">
        <f>'B-1 Funded Program Budget'!C21</f>
        <v>0</v>
      </c>
      <c r="D15" s="178">
        <f>'B-1 Funded Program Budget'!D21</f>
        <v>0</v>
      </c>
      <c r="E15" s="179" t="str">
        <f>'B-1 Funded Program Budget'!E21</f>
        <v/>
      </c>
      <c r="F15" s="178">
        <f>'B-1 Funded Program Budget'!F21</f>
        <v>0</v>
      </c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</row>
    <row r="16" spans="1:18">
      <c r="A16" s="177">
        <f>'B-1 Funded Program Budget'!A22</f>
        <v>0</v>
      </c>
      <c r="B16" s="176">
        <f>'B-1 Funded Program Budget'!B22</f>
        <v>0</v>
      </c>
      <c r="C16" s="176">
        <f>'B-1 Funded Program Budget'!C22</f>
        <v>0</v>
      </c>
      <c r="D16" s="178">
        <f>'B-1 Funded Program Budget'!D22</f>
        <v>0</v>
      </c>
      <c r="E16" s="179" t="str">
        <f>'B-1 Funded Program Budget'!E22</f>
        <v/>
      </c>
      <c r="F16" s="178">
        <f>'B-1 Funded Program Budget'!F22</f>
        <v>0</v>
      </c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>
      <c r="A17" s="177">
        <f>'B-1 Funded Program Budget'!A23</f>
        <v>0</v>
      </c>
      <c r="B17" s="176">
        <f>'B-1 Funded Program Budget'!B23</f>
        <v>0</v>
      </c>
      <c r="C17" s="176">
        <f>'B-1 Funded Program Budget'!C23</f>
        <v>0</v>
      </c>
      <c r="D17" s="178">
        <f>'B-1 Funded Program Budget'!D23</f>
        <v>0</v>
      </c>
      <c r="E17" s="179" t="str">
        <f>'B-1 Funded Program Budget'!E23</f>
        <v/>
      </c>
      <c r="F17" s="178">
        <f>'B-1 Funded Program Budget'!F23</f>
        <v>0</v>
      </c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</row>
    <row r="18" spans="1:18">
      <c r="A18" s="177">
        <f>'B-1 Funded Program Budget'!A24</f>
        <v>0</v>
      </c>
      <c r="B18" s="176">
        <f>'B-1 Funded Program Budget'!B24</f>
        <v>0</v>
      </c>
      <c r="C18" s="176">
        <f>'B-1 Funded Program Budget'!C24</f>
        <v>0</v>
      </c>
      <c r="D18" s="178">
        <f>'B-1 Funded Program Budget'!D24</f>
        <v>0</v>
      </c>
      <c r="E18" s="179" t="str">
        <f>'B-1 Funded Program Budget'!E24</f>
        <v/>
      </c>
      <c r="F18" s="178">
        <f>'B-1 Funded Program Budget'!F24</f>
        <v>0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spans="1:18">
      <c r="A19" s="177">
        <f>'B-1 Funded Program Budget'!A25</f>
        <v>0</v>
      </c>
      <c r="B19" s="176">
        <f>'B-1 Funded Program Budget'!B25</f>
        <v>0</v>
      </c>
      <c r="C19" s="176">
        <f>'B-1 Funded Program Budget'!C25</f>
        <v>0</v>
      </c>
      <c r="D19" s="178">
        <f>'B-1 Funded Program Budget'!D25</f>
        <v>0</v>
      </c>
      <c r="E19" s="179" t="str">
        <f>'B-1 Funded Program Budget'!E25</f>
        <v/>
      </c>
      <c r="F19" s="178">
        <f>'B-1 Funded Program Budget'!F25</f>
        <v>0</v>
      </c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</row>
    <row r="20" spans="1:18">
      <c r="A20" s="177">
        <f>'B-1 Funded Program Budget'!A26</f>
        <v>0</v>
      </c>
      <c r="B20" s="176">
        <f>'B-1 Funded Program Budget'!B26</f>
        <v>0</v>
      </c>
      <c r="C20" s="176">
        <f>'B-1 Funded Program Budget'!C26</f>
        <v>0</v>
      </c>
      <c r="D20" s="178">
        <f>'B-1 Funded Program Budget'!D26</f>
        <v>0</v>
      </c>
      <c r="E20" s="179" t="str">
        <f>'B-1 Funded Program Budget'!E26</f>
        <v/>
      </c>
      <c r="F20" s="178">
        <f>'B-1 Funded Program Budget'!F26</f>
        <v>0</v>
      </c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</row>
    <row r="21" spans="1:18">
      <c r="A21" s="115"/>
      <c r="B21" s="181">
        <f>SUMIF(B2:B20, "X", (E2:E20))</f>
        <v>0</v>
      </c>
      <c r="C21" s="181">
        <f>SUMIF(C2:C20, "X", (E2:E20))</f>
        <v>0</v>
      </c>
      <c r="D21" s="115"/>
      <c r="E21" s="180">
        <f>SUM(E2:E20)</f>
        <v>0</v>
      </c>
      <c r="F21" s="183">
        <f>SUM(F2:F20)</f>
        <v>0</v>
      </c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</row>
    <row r="22" spans="1:18">
      <c r="A22" s="109" t="s">
        <v>80</v>
      </c>
      <c r="B22" s="184">
        <f>B21</f>
        <v>0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</row>
    <row r="23" spans="1:18">
      <c r="A23" s="109" t="s">
        <v>81</v>
      </c>
      <c r="B23" s="182">
        <f>B22*1779</f>
        <v>0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</row>
    <row r="24" spans="1:18">
      <c r="A24" s="109" t="s">
        <v>72</v>
      </c>
      <c r="B24" s="182">
        <f>cmhours+mhhours+'B-1 Funded Program Budget'!F84</f>
        <v>0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>
      <c r="A25" s="109" t="s">
        <v>73</v>
      </c>
      <c r="B25" s="185" t="e">
        <f>B24/B23</f>
        <v>#DIV/0!</v>
      </c>
    </row>
    <row r="26" spans="1:18">
      <c r="A26" s="110" t="s">
        <v>74</v>
      </c>
      <c r="B26" s="111">
        <f>'B-1 Funded Program Budget'!$B$2</f>
        <v>0</v>
      </c>
    </row>
    <row r="27" spans="1:18">
      <c r="A27" s="110" t="s">
        <v>52</v>
      </c>
      <c r="B27" s="111" t="str">
        <f>'B-1 Funded Program Budget'!$C$4</f>
        <v>Choose One</v>
      </c>
    </row>
    <row r="28" spans="1:18">
      <c r="A28" s="110" t="s">
        <v>53</v>
      </c>
      <c r="B28" s="112">
        <f ca="1">NOW()</f>
        <v>41880.348231018521</v>
      </c>
    </row>
  </sheetData>
  <sheetProtection password="9411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24</vt:i4>
      </vt:variant>
    </vt:vector>
  </HeadingPairs>
  <TitlesOfParts>
    <vt:vector size="29" baseType="lpstr">
      <vt:lpstr>B-1 Funded Program Budget</vt:lpstr>
      <vt:lpstr>Prof &amp; Special Svcs Detail</vt:lpstr>
      <vt:lpstr>Misc Costs Detail</vt:lpstr>
      <vt:lpstr>Admin Costs Detail</vt:lpstr>
      <vt:lpstr>Billable Staff Hours Form</vt:lpstr>
      <vt:lpstr>admin</vt:lpstr>
      <vt:lpstr>adminamount</vt:lpstr>
      <vt:lpstr>admincosts</vt:lpstr>
      <vt:lpstr>Amountprof</vt:lpstr>
      <vt:lpstr>cmcost</vt:lpstr>
      <vt:lpstr>cmgross</vt:lpstr>
      <vt:lpstr>cmhours</vt:lpstr>
      <vt:lpstr>Costs</vt:lpstr>
      <vt:lpstr>directservice</vt:lpstr>
      <vt:lpstr>employeepercentage</vt:lpstr>
      <vt:lpstr>FTE</vt:lpstr>
      <vt:lpstr>Gross</vt:lpstr>
      <vt:lpstr>mhcost</vt:lpstr>
      <vt:lpstr>mhgross</vt:lpstr>
      <vt:lpstr>mhhours</vt:lpstr>
      <vt:lpstr>miscamount</vt:lpstr>
      <vt:lpstr>OperatingExpenses</vt:lpstr>
      <vt:lpstr>percentage</vt:lpstr>
      <vt:lpstr>PersonnelCosts</vt:lpstr>
      <vt:lpstr>'B-1 Funded Program Budget'!Print_Area</vt:lpstr>
      <vt:lpstr>Revenue</vt:lpstr>
      <vt:lpstr>total</vt:lpstr>
      <vt:lpstr>Totaloperating</vt:lpstr>
      <vt:lpstr>Totalrevenue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Rickie Lopez</dc:creator>
  <cp:lastModifiedBy>Rickie Lopez</cp:lastModifiedBy>
  <cp:lastPrinted>2014-02-27T19:27:58Z</cp:lastPrinted>
  <dcterms:created xsi:type="dcterms:W3CDTF">2014-01-23T20:28:21Z</dcterms:created>
  <dcterms:modified xsi:type="dcterms:W3CDTF">2014-08-29T15:23:18Z</dcterms:modified>
</cp:coreProperties>
</file>