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45" yWindow="45" windowWidth="27750" windowHeight="13725"/>
  </bookViews>
  <sheets>
    <sheet name="B-1 Funded Program Budget" sheetId="1" r:id="rId1"/>
    <sheet name="Prof &amp; Special Svcs Detail" sheetId="2" r:id="rId2"/>
    <sheet name="Misc Costs Detail" sheetId="3" r:id="rId3"/>
    <sheet name="Admin Costs Detail" sheetId="4" r:id="rId4"/>
    <sheet name="Billable Staff Hours Form" sheetId="7" r:id="rId5"/>
  </sheets>
  <externalReferences>
    <externalReference r:id="rId6"/>
  </externalReferences>
  <definedNames>
    <definedName name="_">'[1] Misc Detail'!#REF!</definedName>
    <definedName name="admin">'B-1 Funded Program Budget'!$C$9:$C$31</definedName>
    <definedName name="adminamount">'Admin Costs Detail'!$E$7:$E$46</definedName>
    <definedName name="admincosts">'B-1 Funded Program Budget'!$J$60</definedName>
    <definedName name="adminstaffsummary">#REF!</definedName>
    <definedName name="admintotalworksheet">'[1]Admin Detail'!$E$48</definedName>
    <definedName name="Amountprof">'Prof &amp; Special Svcs Detail'!$E$7:$E$45</definedName>
    <definedName name="annualunits">#REF!</definedName>
    <definedName name="cicost">'B-1 Funded Program Budget'!#REF!</definedName>
    <definedName name="cigross">'B-1 Funded Program Budget'!#REF!</definedName>
    <definedName name="cihours">'B-1 Funded Program Budget'!#REF!</definedName>
    <definedName name="cimins">'[1]B-1 Funded Program '!$F$92</definedName>
    <definedName name="cmcost">'B-1 Funded Program Budget'!$J$76</definedName>
    <definedName name="cmgross">'B-1 Funded Program Budget'!$J$78</definedName>
    <definedName name="cmhours">'B-1 Funded Program Budget'!$J$75</definedName>
    <definedName name="cmmins">'[1]B-1 Funded Program '!$F$77</definedName>
    <definedName name="Costs">'B-1 Funded Program Budget'!$J$9:$J$31</definedName>
    <definedName name="directfte">#REF!</definedName>
    <definedName name="directservice">'B-1 Funded Program Budget'!$B$9:$B$31</definedName>
    <definedName name="DirectServicesummary">#REF!</definedName>
    <definedName name="directX">#REF!</definedName>
    <definedName name="drop1">"Drop Down 14"</definedName>
    <definedName name="Dropdown1">'[1]B-1 Funded Program '!#REF!</definedName>
    <definedName name="Dropdown14">"Drop Down 14"</definedName>
    <definedName name="employeepercentage">'B-1 Funded Program Budget'!$J$33</definedName>
    <definedName name="FTE">'B-1 Funded Program Budget'!$G$9:$G$31</definedName>
    <definedName name="ftesummary">#REF!</definedName>
    <definedName name="Gross">'B-1 Funded Program Budget'!$J$61</definedName>
    <definedName name="Highlights">'[1]B-1 Funded Program '!$C$77,'[1]B-1 Funded Program '!$C$75,'[1]B-1 Funded Program '!$C$77,'[1]B-1 Funded Program '!$C$78,'[1]B-1 Funded Program '!#REF!,'[1]B-1 Funded Program '!$C$80,'[1]B-1 Funded Program '!$C$83,'[1]B-1 Funded Program '!#REF!,'[1]B-1 Funded Program '!$C$90,'[1]B-1 Funded Program '!$C$93,'[1]B-1 Funded Program '!#REF!</definedName>
    <definedName name="labellanguage">'[1]B-1 Funded Program '!#REF!</definedName>
    <definedName name="labelschool">'[1]B-1 Funded Program '!#REF!</definedName>
    <definedName name="language">'[1]B-1 Funded Program '!#REF!</definedName>
    <definedName name="mhcost">'B-1 Funded Program Budget'!#REF!</definedName>
    <definedName name="mhgross">'B-1 Funded Program Budget'!#REF!</definedName>
    <definedName name="mhhours">'B-1 Funded Program Budget'!#REF!</definedName>
    <definedName name="mhmins">'[1]B-1 Funded Program '!$F$82</definedName>
    <definedName name="miscamount">'Misc Costs Detail'!$E$7:$E$46</definedName>
    <definedName name="misctot">'[1] Misc Detail'!$E$48</definedName>
    <definedName name="OperatingExpenses">'B-1 Funded Program Budget'!$J$37:$J$58</definedName>
    <definedName name="percentage">'B-1 Funded Program Budget'!$B$33</definedName>
    <definedName name="PersonnelCosts">'B-1 Funded Program Budget'!$J$34</definedName>
    <definedName name="_xlnm.Print_Area" localSheetId="0">'B-1 Funded Program Budget'!$A$1:$J$93</definedName>
    <definedName name="profs">'[1]Prof &amp; Spec Sv Detail '!$E$9,'[1]Prof &amp; Spec Sv Detail '!$E$13,'[1]Prof &amp; Spec Sv Detail '!$E$17,'[1]Prof &amp; Spec Sv Detail '!$E$21,'[1]Prof &amp; Spec Sv Detail '!$E$25,'[1]Prof &amp; Spec Sv Detail '!$E$29,'[1]Prof &amp; Spec Sv Detail '!$E$33,'[1]Prof &amp; Spec Sv Detail '!$E$37,'[1]Prof &amp; Spec Sv Detail '!$E$42,'[1]Prof &amp; Spec Sv Detail '!$E$41,'[1]Prof &amp; Spec Sv Detail '!$E$42,'[1]Prof &amp; Spec Sv Detail '!$E$45,'[1]Prof &amp; Spec Sv Detail '!$E$42</definedName>
    <definedName name="profworksheettotal">'[1]Prof &amp; Spec Sv Detail '!$E$47</definedName>
    <definedName name="Program">'[1]B-1 Funded Program '!$C$4</definedName>
    <definedName name="Provider">'[1]B-1 Funded Program '!$B$2</definedName>
    <definedName name="RequestedBudget">'[1]B-1 Funded Program '!#REF!</definedName>
    <definedName name="Revenue">'B-1 Funded Program Budget'!$J$64:$J$68</definedName>
    <definedName name="school">'[1]B-1 Funded Program '!#REF!</definedName>
    <definedName name="SupervisorialTime">'[1]B-1 Funded Program '!#REF!</definedName>
    <definedName name="total">'B-1 Funded Program Budget'!$J$32</definedName>
    <definedName name="Totaloperating">'B-1 Funded Program Budget'!$J$59</definedName>
    <definedName name="Totalrevenue">'B-1 Funded Program Budget'!$J$69</definedName>
  </definedNames>
  <calcPr calcId="145621"/>
</workbook>
</file>

<file path=xl/calcChain.xml><?xml version="1.0" encoding="utf-8"?>
<calcChain xmlns="http://schemas.openxmlformats.org/spreadsheetml/2006/main">
  <c r="H76" i="1" l="1"/>
  <c r="J64" i="1" l="1"/>
  <c r="J65" i="1"/>
  <c r="J66" i="1"/>
  <c r="J67" i="1"/>
  <c r="J68" i="1"/>
  <c r="G13" i="1" l="1"/>
  <c r="G14" i="1"/>
  <c r="E15" i="1"/>
  <c r="E13" i="1"/>
  <c r="E48" i="3"/>
  <c r="F57" i="1" s="1"/>
  <c r="H48" i="3"/>
  <c r="H57" i="1" s="1"/>
  <c r="I13" i="1" l="1"/>
  <c r="E10" i="1"/>
  <c r="H69" i="1"/>
  <c r="F69" i="1"/>
  <c r="G48" i="4" l="1"/>
  <c r="H60" i="1" s="1"/>
  <c r="E48" i="4"/>
  <c r="H47" i="2"/>
  <c r="H48" i="1" s="1"/>
  <c r="E47" i="2"/>
  <c r="F48" i="1" s="1"/>
  <c r="G10" i="1"/>
  <c r="I10" i="1" s="1"/>
  <c r="G11" i="1"/>
  <c r="G12" i="1"/>
  <c r="G15" i="1"/>
  <c r="I15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9" i="1"/>
  <c r="E11" i="1"/>
  <c r="E12" i="1"/>
  <c r="E14" i="1"/>
  <c r="I14" i="1" s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  <c r="J90" i="1"/>
  <c r="J85" i="1"/>
  <c r="J80" i="1"/>
  <c r="J75" i="1"/>
  <c r="J56" i="1"/>
  <c r="J55" i="1"/>
  <c r="J54" i="1"/>
  <c r="J53" i="1"/>
  <c r="J52" i="1"/>
  <c r="J51" i="1"/>
  <c r="J50" i="1"/>
  <c r="J49" i="1"/>
  <c r="J38" i="1"/>
  <c r="J39" i="1"/>
  <c r="J40" i="1"/>
  <c r="J41" i="1"/>
  <c r="J42" i="1"/>
  <c r="J43" i="1"/>
  <c r="J44" i="1"/>
  <c r="J45" i="1"/>
  <c r="J46" i="1"/>
  <c r="J47" i="1"/>
  <c r="J37" i="1"/>
  <c r="F32" i="1"/>
  <c r="H32" i="1"/>
  <c r="J10" i="1"/>
  <c r="F3" i="7" s="1"/>
  <c r="J11" i="1"/>
  <c r="F4" i="7" s="1"/>
  <c r="J12" i="1"/>
  <c r="F5" i="7" s="1"/>
  <c r="J13" i="1"/>
  <c r="F6" i="7" s="1"/>
  <c r="J14" i="1"/>
  <c r="F7" i="7" s="1"/>
  <c r="J15" i="1"/>
  <c r="F8" i="7" s="1"/>
  <c r="J16" i="1"/>
  <c r="F9" i="7" s="1"/>
  <c r="J17" i="1"/>
  <c r="F10" i="7" s="1"/>
  <c r="J18" i="1"/>
  <c r="F11" i="7" s="1"/>
  <c r="J19" i="1"/>
  <c r="F12" i="7" s="1"/>
  <c r="J20" i="1"/>
  <c r="F13" i="7" s="1"/>
  <c r="J21" i="1"/>
  <c r="F14" i="7" s="1"/>
  <c r="J22" i="1"/>
  <c r="F15" i="7" s="1"/>
  <c r="J23" i="1"/>
  <c r="F16" i="7" s="1"/>
  <c r="J24" i="1"/>
  <c r="F17" i="7" s="1"/>
  <c r="J25" i="1"/>
  <c r="F18" i="7" s="1"/>
  <c r="J26" i="1"/>
  <c r="F19" i="7" s="1"/>
  <c r="J27" i="1"/>
  <c r="F20" i="7" s="1"/>
  <c r="J28" i="1"/>
  <c r="J29" i="1"/>
  <c r="J30" i="1"/>
  <c r="J31" i="1"/>
  <c r="J9" i="1"/>
  <c r="J60" i="1" l="1"/>
  <c r="I9" i="1"/>
  <c r="E2" i="7" s="1"/>
  <c r="I24" i="1"/>
  <c r="E17" i="7" s="1"/>
  <c r="I31" i="1"/>
  <c r="I23" i="1"/>
  <c r="E16" i="7" s="1"/>
  <c r="I30" i="1"/>
  <c r="I22" i="1"/>
  <c r="E15" i="7" s="1"/>
  <c r="I12" i="1"/>
  <c r="E5" i="7" s="1"/>
  <c r="H59" i="1"/>
  <c r="I29" i="1"/>
  <c r="I21" i="1"/>
  <c r="E14" i="7" s="1"/>
  <c r="I11" i="1"/>
  <c r="E4" i="7" s="1"/>
  <c r="I20" i="1"/>
  <c r="E13" i="7" s="1"/>
  <c r="I27" i="1"/>
  <c r="E20" i="7" s="1"/>
  <c r="I26" i="1"/>
  <c r="E19" i="7" s="1"/>
  <c r="I28" i="1"/>
  <c r="I25" i="1"/>
  <c r="E18" i="7" s="1"/>
  <c r="J69" i="1"/>
  <c r="I19" i="1"/>
  <c r="E12" i="7" s="1"/>
  <c r="I18" i="1"/>
  <c r="E11" i="7" s="1"/>
  <c r="I17" i="1"/>
  <c r="E10" i="7" s="1"/>
  <c r="I16" i="1"/>
  <c r="E9" i="7" s="1"/>
  <c r="H33" i="1"/>
  <c r="H34" i="1" s="1"/>
  <c r="F33" i="1"/>
  <c r="F34" i="1" s="1"/>
  <c r="J32" i="1"/>
  <c r="E32" i="1"/>
  <c r="B24" i="7"/>
  <c r="G32" i="1"/>
  <c r="F2" i="7"/>
  <c r="B3" i="1"/>
  <c r="E3" i="7"/>
  <c r="E6" i="7"/>
  <c r="E7" i="7"/>
  <c r="E8" i="7"/>
  <c r="B32" i="1"/>
  <c r="C32" i="1"/>
  <c r="F60" i="1"/>
  <c r="I32" i="1" l="1"/>
  <c r="D3" i="7" l="1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D2" i="7"/>
  <c r="C2" i="7"/>
  <c r="A15" i="7"/>
  <c r="B15" i="7"/>
  <c r="A16" i="7"/>
  <c r="B16" i="7"/>
  <c r="A17" i="7"/>
  <c r="B17" i="7"/>
  <c r="A18" i="7"/>
  <c r="B18" i="7"/>
  <c r="A19" i="7"/>
  <c r="B19" i="7"/>
  <c r="A20" i="7"/>
  <c r="B20" i="7"/>
  <c r="A3" i="7"/>
  <c r="B3" i="7"/>
  <c r="A4" i="7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B2" i="7"/>
  <c r="A2" i="7"/>
  <c r="C21" i="7" l="1"/>
  <c r="F21" i="7"/>
  <c r="B28" i="7" l="1"/>
  <c r="B27" i="7"/>
  <c r="B26" i="7"/>
  <c r="C3" i="3"/>
  <c r="C3" i="2"/>
  <c r="C2" i="3"/>
  <c r="C2" i="2"/>
  <c r="C3" i="4"/>
  <c r="C2" i="4"/>
  <c r="C4" i="4"/>
  <c r="C4" i="3"/>
  <c r="J48" i="1"/>
  <c r="C4" i="2"/>
  <c r="J57" i="1" l="1"/>
  <c r="J59" i="1" s="1"/>
  <c r="F59" i="1"/>
  <c r="F61" i="1" s="1"/>
  <c r="B21" i="7"/>
  <c r="B22" i="7" s="1"/>
  <c r="J33" i="1" l="1"/>
  <c r="J34" i="1" s="1"/>
  <c r="J61" i="1" s="1"/>
  <c r="E21" i="7"/>
  <c r="B23" i="7" s="1"/>
  <c r="B25" i="7" s="1"/>
  <c r="J70" i="1" l="1"/>
  <c r="H61" i="1"/>
  <c r="F70" i="1"/>
  <c r="H77" i="1" l="1"/>
  <c r="H87" i="1"/>
  <c r="H86" i="1" s="1"/>
  <c r="H88" i="1" s="1"/>
  <c r="H82" i="1"/>
  <c r="H70" i="1"/>
  <c r="F91" i="1"/>
  <c r="F92" i="1" s="1"/>
  <c r="F93" i="1" s="1"/>
  <c r="H78" i="1" l="1"/>
  <c r="H81" i="1"/>
  <c r="H83" i="1" s="1"/>
  <c r="H93" i="1" l="1"/>
  <c r="J93" i="1" s="1"/>
</calcChain>
</file>

<file path=xl/comments1.xml><?xml version="1.0" encoding="utf-8"?>
<comments xmlns="http://schemas.openxmlformats.org/spreadsheetml/2006/main">
  <authors>
    <author>Rickie Lopez</author>
  </authors>
  <commentList>
    <comment ref="J70" authorId="0">
      <text>
        <r>
          <rPr>
            <sz val="9"/>
            <color indexed="81"/>
            <rFont val="Tahoma"/>
            <family val="2"/>
          </rPr>
          <t xml:space="preserve">If this cell has turned red, the program has exceeded the maximum allocation, and the program budget must be reduced.
</t>
        </r>
      </text>
    </comment>
  </commentList>
</comments>
</file>

<file path=xl/sharedStrings.xml><?xml version="1.0" encoding="utf-8"?>
<sst xmlns="http://schemas.openxmlformats.org/spreadsheetml/2006/main" count="178" uniqueCount="92">
  <si>
    <t xml:space="preserve">B-1 BUDGET WORKBOOK </t>
  </si>
  <si>
    <t>Date Prepared:</t>
  </si>
  <si>
    <t>Maximum Contract Amount:</t>
  </si>
  <si>
    <t>SALARIES AND WAGES</t>
  </si>
  <si>
    <t>Positions/Titles</t>
  </si>
  <si>
    <r>
      <t xml:space="preserve">Direct Service </t>
    </r>
    <r>
      <rPr>
        <b/>
        <i/>
        <sz val="10"/>
        <color rgb="FF0070C0"/>
        <rFont val="Arial"/>
        <family val="2"/>
      </rPr>
      <t>(choose x)</t>
    </r>
  </si>
  <si>
    <r>
      <t>Admin Staff</t>
    </r>
    <r>
      <rPr>
        <b/>
        <i/>
        <sz val="10"/>
        <color rgb="FF0070C0"/>
        <rFont val="Arial"/>
        <family val="2"/>
      </rPr>
      <t xml:space="preserve"> (choose x)</t>
    </r>
  </si>
  <si>
    <r>
      <t xml:space="preserve">Annualized Salary </t>
    </r>
    <r>
      <rPr>
        <b/>
        <i/>
        <sz val="10"/>
        <rFont val="Arial"/>
        <family val="2"/>
      </rPr>
      <t>(12 months)</t>
    </r>
  </si>
  <si>
    <t>FTE</t>
  </si>
  <si>
    <r>
      <t xml:space="preserve">Total Cost </t>
    </r>
    <r>
      <rPr>
        <b/>
        <i/>
        <sz val="10"/>
        <rFont val="Arial"/>
        <family val="2"/>
      </rPr>
      <t>(12 months)</t>
    </r>
  </si>
  <si>
    <t>Percentage Employee Benefits &amp; Taxes</t>
  </si>
  <si>
    <t>TOTAL PROPOSED PERSONNEL COSTS (INCLUDES BENEFITS/TAXES)</t>
  </si>
  <si>
    <t xml:space="preserve">OPERATING EXPENSES </t>
  </si>
  <si>
    <t>Food</t>
  </si>
  <si>
    <t>Office Expense</t>
  </si>
  <si>
    <t>Recreational Supplies</t>
  </si>
  <si>
    <t>Structure Maintenance</t>
  </si>
  <si>
    <t>Equipment: Maintenance</t>
  </si>
  <si>
    <t>Utilities</t>
  </si>
  <si>
    <t>Communications</t>
  </si>
  <si>
    <t>Membership Dues</t>
  </si>
  <si>
    <t>Transportation</t>
  </si>
  <si>
    <t>Travel</t>
  </si>
  <si>
    <t>Training</t>
  </si>
  <si>
    <t>*(Justification/Detail Worksheet Required)</t>
  </si>
  <si>
    <t>Professional &amp; Specialized Svcs*</t>
  </si>
  <si>
    <t>Insurance</t>
  </si>
  <si>
    <t>Taxes &amp; Licenses</t>
  </si>
  <si>
    <t>Structure: Rent/Lease</t>
  </si>
  <si>
    <t>Equipment: Rent/Lease</t>
  </si>
  <si>
    <t>Vehicle: Rent/Lease</t>
  </si>
  <si>
    <t>Depreciation: Structure</t>
  </si>
  <si>
    <t>Depreciation: Equipment</t>
  </si>
  <si>
    <t>Depreciation: Vehicle</t>
  </si>
  <si>
    <t>Miscellaneous*</t>
  </si>
  <si>
    <t>TOTAL OPERATING EXPENSES</t>
  </si>
  <si>
    <r>
      <t xml:space="preserve">Admin* </t>
    </r>
    <r>
      <rPr>
        <b/>
        <i/>
        <sz val="9"/>
        <color indexed="10"/>
        <rFont val="Arial"/>
        <family val="2"/>
      </rPr>
      <t>(Justification/Detail Worksheet Required)</t>
    </r>
    <r>
      <rPr>
        <b/>
        <sz val="10"/>
        <color indexed="10"/>
        <rFont val="Arial"/>
        <family val="2"/>
      </rPr>
      <t xml:space="preserve"> </t>
    </r>
  </si>
  <si>
    <t>GROSS COST</t>
  </si>
  <si>
    <t>Amount</t>
  </si>
  <si>
    <t>TOTAL REVENUE</t>
  </si>
  <si>
    <t>NET COST</t>
  </si>
  <si>
    <t>Total Hours</t>
  </si>
  <si>
    <t>Cost Per Hour</t>
  </si>
  <si>
    <t>Cost per Minute</t>
  </si>
  <si>
    <t>Gross Cost</t>
  </si>
  <si>
    <t>Total Gross Cost</t>
  </si>
  <si>
    <t>Justification/Detail: Professional &amp; Specialized Services</t>
  </si>
  <si>
    <t>Provider Name</t>
  </si>
  <si>
    <t>Program Name</t>
  </si>
  <si>
    <t>Date Prepared</t>
  </si>
  <si>
    <t>*The total amount from this form will populate on the budget form for this line-item.</t>
  </si>
  <si>
    <t>Detail</t>
  </si>
  <si>
    <t>Comments</t>
  </si>
  <si>
    <t>$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</si>
  <si>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</si>
  <si>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</si>
  <si>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</si>
  <si>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</si>
  <si>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</si>
  <si>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</si>
  <si>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</si>
  <si>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</si>
  <si>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</si>
  <si>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Line Item Amount</t>
  </si>
  <si>
    <t>Justification/Detail: Miscellaneous Costs</t>
  </si>
  <si>
    <t>Justification/Detail: Administrative Costs</t>
  </si>
  <si>
    <t>*List only Admin Costs not already included in Salaries &amp; Wages section. The total amount from this form will populate on the budget form for this line-item.</t>
  </si>
  <si>
    <t>Direct Service</t>
  </si>
  <si>
    <t>Annual Units (Must match B-1 Service Hours)</t>
  </si>
  <si>
    <t>Billable Staff Hours (Staff Hours/Annual Units)</t>
  </si>
  <si>
    <t>Bidder Name</t>
  </si>
  <si>
    <t>Admin Staff</t>
  </si>
  <si>
    <t>Total Cost(12 Months)</t>
  </si>
  <si>
    <t>Annualized Salary (12 Months)</t>
  </si>
  <si>
    <t>Total Direct Services FTE per Budget Proposal</t>
  </si>
  <si>
    <t>Available Annual Staff Hours per FTE (*1,779)</t>
  </si>
  <si>
    <t>X</t>
  </si>
  <si>
    <t>Organization:</t>
  </si>
  <si>
    <t>Program:</t>
  </si>
  <si>
    <t>Mobile TAY Triage Team</t>
  </si>
  <si>
    <t>Case Management/Brokerage</t>
  </si>
  <si>
    <t>Mental Health Services</t>
  </si>
  <si>
    <t>Crisis Intervention</t>
  </si>
  <si>
    <t>Outreach &amp; Engagement</t>
  </si>
  <si>
    <t>Total TAY Triage Program</t>
  </si>
  <si>
    <t xml:space="preserve">Total Hours/Days </t>
  </si>
  <si>
    <t>Cost Per Hour/Day</t>
  </si>
  <si>
    <t>Mobile TAY Outreach</t>
  </si>
  <si>
    <t>Mobile TAY Outpatient</t>
  </si>
  <si>
    <t>Amount Outreach</t>
  </si>
  <si>
    <t>Amount Outpatient</t>
  </si>
  <si>
    <r>
      <rPr>
        <b/>
        <sz val="12"/>
        <rFont val="Arial"/>
        <family val="2"/>
      </rPr>
      <t xml:space="preserve">REVENUE* </t>
    </r>
    <r>
      <rPr>
        <b/>
        <i/>
        <sz val="10"/>
        <color indexed="10"/>
        <rFont val="Arial"/>
        <family val="2"/>
      </rPr>
      <t>(specify type and do not include Medi-Cal Revenue)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</si>
</sst>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"/>
    <numFmt numFmtId="166" formatCode="_(&quot;$&quot;* #,##0_);_(&quot;$&quot;* \(#,##0\);_(&quot;$&quot;* &quot;-&quot;??_);_(@_)"/>
    <numFmt numFmtId="167" formatCode="General_)"/>
    <numFmt numFmtId="168" formatCode="_(* #,##0_);_(* \(#,##0\);_(* &quot;-&quot;??_);_(@_)"/>
    <numFmt numFmtId="169" formatCode="&quot;$&quot;#,##0"/>
    <numFmt numFmtId="170" formatCode="&quot;$&quot;#,##0\ ;\(&quot;$&quot;#,##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0070C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 "/>
    </font>
    <font>
      <sz val="12"/>
      <name val="Arial "/>
    </font>
    <font>
      <b/>
      <sz val="10"/>
      <name val="Arial "/>
    </font>
    <font>
      <sz val="10"/>
      <name val="Arial "/>
    </font>
    <font>
      <u/>
      <sz val="10"/>
      <name val="Arial "/>
    </font>
    <font>
      <b/>
      <i/>
      <sz val="10"/>
      <color rgb="FFFF0000"/>
      <name val="Arial "/>
    </font>
    <font>
      <b/>
      <sz val="10"/>
      <color rgb="FF00B0F0"/>
      <name val="Arial"/>
      <family val="2"/>
    </font>
    <font>
      <sz val="8"/>
      <name val="Courier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0" borderId="0"/>
    <xf numFmtId="167" fontId="8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</cellStyleXfs>
  <cellXfs count="268">
    <xf numFmtId="0" fontId="0" fillId="0" borderId="0" xfId="0"/>
    <xf numFmtId="167" fontId="11" fillId="3" borderId="19" xfId="4" applyFont="1" applyFill="1" applyBorder="1" applyAlignment="1" applyProtection="1">
      <alignment horizontal="left" vertical="top"/>
    </xf>
    <xf numFmtId="167" fontId="12" fillId="0" borderId="18" xfId="4" applyFont="1" applyFill="1" applyBorder="1" applyAlignment="1" applyProtection="1"/>
    <xf numFmtId="167" fontId="11" fillId="0" borderId="11" xfId="4" applyFont="1" applyFill="1" applyBorder="1" applyAlignment="1" applyProtection="1">
      <alignment vertical="top"/>
    </xf>
    <xf numFmtId="0" fontId="3" fillId="0" borderId="27" xfId="0" applyFont="1" applyBorder="1" applyAlignment="1" applyProtection="1"/>
    <xf numFmtId="14" fontId="25" fillId="0" borderId="10" xfId="5" applyNumberFormat="1" applyFont="1" applyBorder="1" applyAlignment="1" applyProtection="1">
      <alignment vertical="top"/>
    </xf>
    <xf numFmtId="0" fontId="24" fillId="0" borderId="0" xfId="5" applyNumberFormat="1" applyFont="1" applyBorder="1" applyAlignment="1" applyProtection="1">
      <alignment horizontal="left" vertical="top"/>
    </xf>
    <xf numFmtId="3" fontId="25" fillId="5" borderId="19" xfId="5" applyNumberFormat="1" applyFont="1" applyFill="1" applyBorder="1" applyAlignment="1" applyProtection="1">
      <alignment horizontal="center" vertical="top"/>
      <protection locked="0"/>
    </xf>
    <xf numFmtId="3" fontId="24" fillId="0" borderId="51" xfId="5" applyNumberFormat="1" applyFont="1" applyBorder="1" applyAlignment="1" applyProtection="1">
      <alignment horizontal="center" vertical="top"/>
    </xf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14" fontId="0" fillId="4" borderId="0" xfId="0" applyNumberFormat="1" applyFill="1" applyBorder="1" applyAlignment="1" applyProtection="1">
      <alignment horizontal="left" vertical="top"/>
    </xf>
    <xf numFmtId="0" fontId="0" fillId="4" borderId="0" xfId="0" applyFill="1" applyBorder="1" applyProtection="1"/>
    <xf numFmtId="0" fontId="0" fillId="4" borderId="8" xfId="0" applyFill="1" applyBorder="1" applyProtection="1"/>
    <xf numFmtId="0" fontId="3" fillId="4" borderId="11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2" fillId="3" borderId="14" xfId="0" applyFont="1" applyFill="1" applyBorder="1" applyAlignment="1" applyProtection="1"/>
    <xf numFmtId="0" fontId="2" fillId="4" borderId="15" xfId="0" applyFont="1" applyFill="1" applyBorder="1" applyAlignment="1" applyProtection="1"/>
    <xf numFmtId="6" fontId="2" fillId="4" borderId="15" xfId="0" applyNumberFormat="1" applyFont="1" applyFill="1" applyBorder="1" applyAlignment="1" applyProtection="1"/>
    <xf numFmtId="0" fontId="2" fillId="4" borderId="16" xfId="0" applyFont="1" applyFill="1" applyBorder="1" applyAlignment="1" applyProtection="1"/>
    <xf numFmtId="0" fontId="3" fillId="0" borderId="17" xfId="0" applyFont="1" applyBorder="1" applyAlignment="1" applyProtection="1">
      <alignment horizontal="center" vertical="center" wrapText="1"/>
    </xf>
    <xf numFmtId="165" fontId="3" fillId="0" borderId="18" xfId="0" applyNumberFormat="1" applyFont="1" applyBorder="1" applyAlignment="1" applyProtection="1">
      <alignment horizontal="center" vertical="center" wrapText="1"/>
    </xf>
    <xf numFmtId="2" fontId="4" fillId="0" borderId="17" xfId="0" applyNumberFormat="1" applyFont="1" applyBorder="1" applyAlignment="1" applyProtection="1">
      <alignment vertical="center" wrapText="1"/>
    </xf>
    <xf numFmtId="0" fontId="3" fillId="4" borderId="22" xfId="0" applyFont="1" applyFill="1" applyBorder="1" applyProtection="1"/>
    <xf numFmtId="166" fontId="3" fillId="4" borderId="23" xfId="2" applyNumberFormat="1" applyFont="1" applyFill="1" applyBorder="1" applyProtection="1"/>
    <xf numFmtId="2" fontId="3" fillId="0" borderId="14" xfId="0" applyNumberFormat="1" applyFont="1" applyBorder="1" applyProtection="1"/>
    <xf numFmtId="166" fontId="3" fillId="0" borderId="24" xfId="2" applyNumberFormat="1" applyFont="1" applyBorder="1" applyAlignment="1" applyProtection="1"/>
    <xf numFmtId="0" fontId="3" fillId="0" borderId="25" xfId="0" applyFont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/>
    <xf numFmtId="0" fontId="3" fillId="6" borderId="0" xfId="0" applyFont="1" applyFill="1" applyBorder="1" applyAlignment="1" applyProtection="1"/>
    <xf numFmtId="166" fontId="3" fillId="0" borderId="14" xfId="0" applyNumberFormat="1" applyFont="1" applyFill="1" applyBorder="1" applyAlignment="1" applyProtection="1"/>
    <xf numFmtId="0" fontId="3" fillId="0" borderId="27" xfId="0" applyFont="1" applyBorder="1" applyAlignment="1" applyProtection="1">
      <alignment horizontal="left" vertical="top"/>
    </xf>
    <xf numFmtId="0" fontId="3" fillId="0" borderId="28" xfId="0" applyFont="1" applyBorder="1" applyAlignment="1" applyProtection="1">
      <alignment horizontal="center" vertical="top"/>
    </xf>
    <xf numFmtId="166" fontId="3" fillId="3" borderId="14" xfId="0" applyNumberFormat="1" applyFont="1" applyFill="1" applyBorder="1" applyAlignment="1" applyProtection="1">
      <alignment vertical="top"/>
    </xf>
    <xf numFmtId="0" fontId="3" fillId="4" borderId="29" xfId="0" applyFont="1" applyFill="1" applyBorder="1" applyAlignment="1" applyProtection="1">
      <alignment horizontal="center" vertical="top"/>
    </xf>
    <xf numFmtId="0" fontId="3" fillId="4" borderId="30" xfId="0" applyFont="1" applyFill="1" applyBorder="1" applyAlignment="1" applyProtection="1">
      <alignment horizontal="center" vertical="top"/>
    </xf>
    <xf numFmtId="166" fontId="3" fillId="4" borderId="31" xfId="0" applyNumberFormat="1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vertical="top"/>
    </xf>
    <xf numFmtId="167" fontId="9" fillId="4" borderId="11" xfId="4" applyFont="1" applyFill="1" applyBorder="1" applyAlignment="1" applyProtection="1">
      <alignment vertical="top"/>
    </xf>
    <xf numFmtId="167" fontId="9" fillId="4" borderId="0" xfId="4" applyFont="1" applyFill="1" applyBorder="1" applyAlignment="1" applyProtection="1">
      <alignment vertical="top"/>
    </xf>
    <xf numFmtId="166" fontId="3" fillId="0" borderId="34" xfId="2" applyNumberFormat="1" applyFont="1" applyFill="1" applyBorder="1" applyAlignment="1" applyProtection="1"/>
    <xf numFmtId="167" fontId="11" fillId="4" borderId="11" xfId="4" applyFont="1" applyFill="1" applyBorder="1" applyAlignment="1" applyProtection="1">
      <alignment vertical="top"/>
    </xf>
    <xf numFmtId="167" fontId="12" fillId="4" borderId="0" xfId="4" applyFont="1" applyFill="1" applyBorder="1" applyAlignment="1" applyProtection="1">
      <alignment vertical="top"/>
    </xf>
    <xf numFmtId="167" fontId="11" fillId="4" borderId="18" xfId="4" applyFont="1" applyFill="1" applyBorder="1" applyAlignment="1" applyProtection="1">
      <alignment vertical="top"/>
    </xf>
    <xf numFmtId="167" fontId="12" fillId="4" borderId="15" xfId="4" applyFont="1" applyFill="1" applyBorder="1" applyAlignment="1" applyProtection="1">
      <alignment vertical="top"/>
    </xf>
    <xf numFmtId="167" fontId="13" fillId="0" borderId="15" xfId="4" applyFont="1" applyFill="1" applyBorder="1" applyAlignment="1" applyProtection="1"/>
    <xf numFmtId="166" fontId="3" fillId="0" borderId="39" xfId="2" applyNumberFormat="1" applyFont="1" applyBorder="1" applyAlignment="1" applyProtection="1"/>
    <xf numFmtId="167" fontId="12" fillId="0" borderId="0" xfId="4" applyFont="1" applyFill="1" applyBorder="1" applyAlignment="1" applyProtection="1">
      <alignment vertical="top"/>
    </xf>
    <xf numFmtId="0" fontId="7" fillId="0" borderId="28" xfId="0" applyFont="1" applyBorder="1" applyAlignment="1" applyProtection="1"/>
    <xf numFmtId="166" fontId="3" fillId="0" borderId="41" xfId="0" applyNumberFormat="1" applyFont="1" applyBorder="1" applyAlignment="1" applyProtection="1"/>
    <xf numFmtId="0" fontId="0" fillId="4" borderId="27" xfId="0" applyFill="1" applyBorder="1" applyAlignment="1" applyProtection="1"/>
    <xf numFmtId="0" fontId="0" fillId="4" borderId="28" xfId="0" applyFill="1" applyBorder="1" applyAlignment="1" applyProtection="1"/>
    <xf numFmtId="0" fontId="0" fillId="4" borderId="24" xfId="0" applyFill="1" applyBorder="1" applyAlignment="1" applyProtection="1"/>
    <xf numFmtId="0" fontId="3" fillId="3" borderId="42" xfId="0" applyFont="1" applyFill="1" applyBorder="1" applyAlignment="1" applyProtection="1"/>
    <xf numFmtId="0" fontId="3" fillId="3" borderId="3" xfId="0" applyFont="1" applyFill="1" applyBorder="1" applyAlignment="1" applyProtection="1"/>
    <xf numFmtId="0" fontId="19" fillId="3" borderId="28" xfId="0" applyFont="1" applyFill="1" applyBorder="1" applyAlignment="1" applyProtection="1">
      <alignment vertical="top"/>
    </xf>
    <xf numFmtId="0" fontId="7" fillId="3" borderId="28" xfId="0" applyFont="1" applyFill="1" applyBorder="1" applyAlignment="1" applyProtection="1">
      <alignment vertical="top"/>
    </xf>
    <xf numFmtId="0" fontId="19" fillId="3" borderId="28" xfId="0" applyFont="1" applyFill="1" applyBorder="1" applyAlignment="1" applyProtection="1"/>
    <xf numFmtId="0" fontId="18" fillId="4" borderId="29" xfId="0" applyFont="1" applyFill="1" applyBorder="1" applyAlignment="1" applyProtection="1"/>
    <xf numFmtId="0" fontId="4" fillId="0" borderId="7" xfId="0" applyFont="1" applyFill="1" applyBorder="1" applyAlignment="1" applyProtection="1">
      <alignment horizontal="left"/>
    </xf>
    <xf numFmtId="167" fontId="25" fillId="0" borderId="0" xfId="5" applyFont="1" applyAlignment="1" applyProtection="1">
      <alignment vertical="top"/>
    </xf>
    <xf numFmtId="167" fontId="24" fillId="0" borderId="19" xfId="5" applyFont="1" applyBorder="1" applyAlignment="1" applyProtection="1">
      <alignment vertical="top"/>
    </xf>
    <xf numFmtId="167" fontId="24" fillId="0" borderId="0" xfId="5" applyFont="1" applyAlignment="1" applyProtection="1">
      <alignment vertical="top"/>
    </xf>
    <xf numFmtId="167" fontId="25" fillId="3" borderId="0" xfId="5" applyFont="1" applyFill="1" applyAlignment="1" applyProtection="1">
      <alignment horizontal="left" vertical="top"/>
    </xf>
    <xf numFmtId="167" fontId="25" fillId="3" borderId="0" xfId="5" applyFont="1" applyFill="1" applyAlignment="1" applyProtection="1">
      <alignment horizontal="right" vertical="top"/>
    </xf>
    <xf numFmtId="43" fontId="25" fillId="3" borderId="0" xfId="5" applyNumberFormat="1" applyFont="1" applyFill="1" applyAlignment="1" applyProtection="1">
      <alignment vertical="top"/>
    </xf>
    <xf numFmtId="167" fontId="25" fillId="3" borderId="0" xfId="5" applyFont="1" applyFill="1" applyAlignment="1" applyProtection="1">
      <alignment vertical="top"/>
    </xf>
    <xf numFmtId="167" fontId="25" fillId="0" borderId="49" xfId="5" applyFont="1" applyBorder="1" applyAlignment="1" applyProtection="1">
      <alignment vertical="top"/>
    </xf>
    <xf numFmtId="167" fontId="25" fillId="3" borderId="0" xfId="5" applyFont="1" applyFill="1" applyBorder="1" applyAlignment="1" applyProtection="1">
      <alignment vertical="top"/>
    </xf>
    <xf numFmtId="167" fontId="25" fillId="3" borderId="43" xfId="5" applyFont="1" applyFill="1" applyBorder="1" applyAlignment="1" applyProtection="1">
      <alignment vertical="top"/>
    </xf>
    <xf numFmtId="167" fontId="25" fillId="3" borderId="0" xfId="5" quotePrefix="1" applyFont="1" applyFill="1" applyAlignment="1" applyProtection="1">
      <alignment vertical="top"/>
    </xf>
    <xf numFmtId="167" fontId="24" fillId="0" borderId="0" xfId="5" applyFont="1" applyAlignment="1" applyProtection="1">
      <alignment horizontal="right" vertical="top"/>
    </xf>
    <xf numFmtId="0" fontId="28" fillId="0" borderId="0" xfId="0" applyFont="1" applyProtection="1"/>
    <xf numFmtId="167" fontId="24" fillId="3" borderId="0" xfId="5" applyFont="1" applyFill="1" applyAlignment="1" applyProtection="1">
      <alignment vertical="top"/>
    </xf>
    <xf numFmtId="43" fontId="25" fillId="3" borderId="0" xfId="5" applyNumberFormat="1" applyFont="1" applyFill="1" applyAlignment="1" applyProtection="1">
      <alignment horizontal="center" vertical="top"/>
    </xf>
    <xf numFmtId="167" fontId="8" fillId="0" borderId="0" xfId="5" applyAlignment="1" applyProtection="1">
      <alignment vertical="top"/>
    </xf>
    <xf numFmtId="0" fontId="0" fillId="0" borderId="0" xfId="0" applyAlignment="1" applyProtection="1">
      <alignment vertical="top"/>
    </xf>
    <xf numFmtId="0" fontId="30" fillId="0" borderId="0" xfId="0" applyFont="1"/>
    <xf numFmtId="0" fontId="30" fillId="0" borderId="19" xfId="0" applyFont="1" applyBorder="1"/>
    <xf numFmtId="0" fontId="0" fillId="0" borderId="19" xfId="0" applyBorder="1"/>
    <xf numFmtId="14" fontId="0" fillId="0" borderId="19" xfId="0" applyNumberFormat="1" applyBorder="1"/>
    <xf numFmtId="0" fontId="31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0" fillId="7" borderId="19" xfId="0" applyFont="1" applyFill="1" applyBorder="1"/>
    <xf numFmtId="0" fontId="32" fillId="0" borderId="0" xfId="0" applyFont="1" applyAlignment="1" applyProtection="1">
      <alignment horizontal="center"/>
    </xf>
    <xf numFmtId="0" fontId="4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167" fontId="9" fillId="3" borderId="6" xfId="4" applyFont="1" applyFill="1" applyBorder="1" applyAlignment="1" applyProtection="1">
      <alignment horizontal="left" vertical="top"/>
    </xf>
    <xf numFmtId="167" fontId="9" fillId="3" borderId="7" xfId="4" applyFont="1" applyFill="1" applyBorder="1" applyAlignment="1" applyProtection="1">
      <alignment horizontal="left" vertical="top"/>
    </xf>
    <xf numFmtId="167" fontId="11" fillId="3" borderId="6" xfId="4" applyFont="1" applyFill="1" applyBorder="1" applyAlignment="1" applyProtection="1">
      <alignment horizontal="left" vertical="top"/>
    </xf>
    <xf numFmtId="167" fontId="11" fillId="3" borderId="7" xfId="4" applyFont="1" applyFill="1" applyBorder="1" applyAlignment="1" applyProtection="1">
      <alignment horizontal="left" vertical="top"/>
    </xf>
    <xf numFmtId="0" fontId="18" fillId="4" borderId="11" xfId="0" applyFont="1" applyFill="1" applyBorder="1" applyAlignment="1" applyProtection="1"/>
    <xf numFmtId="0" fontId="19" fillId="4" borderId="0" xfId="0" applyFont="1" applyFill="1" applyBorder="1" applyAlignment="1" applyProtection="1"/>
    <xf numFmtId="0" fontId="18" fillId="4" borderId="0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44" fontId="3" fillId="4" borderId="0" xfId="2" applyFont="1" applyFill="1" applyBorder="1" applyAlignment="1" applyProtection="1"/>
    <xf numFmtId="166" fontId="3" fillId="0" borderId="14" xfId="0" applyNumberFormat="1" applyFont="1" applyBorder="1" applyAlignment="1" applyProtection="1"/>
    <xf numFmtId="9" fontId="3" fillId="4" borderId="47" xfId="3" applyFont="1" applyFill="1" applyBorder="1" applyAlignment="1" applyProtection="1"/>
    <xf numFmtId="166" fontId="3" fillId="4" borderId="31" xfId="0" applyNumberFormat="1" applyFont="1" applyFill="1" applyBorder="1" applyAlignment="1" applyProtection="1"/>
    <xf numFmtId="0" fontId="18" fillId="4" borderId="35" xfId="0" applyFont="1" applyFill="1" applyBorder="1" applyAlignment="1" applyProtection="1"/>
    <xf numFmtId="0" fontId="18" fillId="4" borderId="15" xfId="0" applyFont="1" applyFill="1" applyBorder="1" applyAlignment="1" applyProtection="1"/>
    <xf numFmtId="0" fontId="19" fillId="4" borderId="11" xfId="0" applyFont="1" applyFill="1" applyBorder="1" applyAlignment="1" applyProtection="1"/>
    <xf numFmtId="0" fontId="4" fillId="0" borderId="7" xfId="0" applyFont="1" applyBorder="1" applyAlignment="1" applyProtection="1">
      <alignment horizontal="left"/>
    </xf>
    <xf numFmtId="0" fontId="18" fillId="4" borderId="31" xfId="0" applyFont="1" applyFill="1" applyBorder="1" applyAlignment="1" applyProtection="1"/>
    <xf numFmtId="0" fontId="18" fillId="4" borderId="48" xfId="0" applyFont="1" applyFill="1" applyBorder="1" applyAlignment="1" applyProtection="1"/>
    <xf numFmtId="166" fontId="3" fillId="0" borderId="40" xfId="2" applyNumberFormat="1" applyFont="1" applyFill="1" applyBorder="1" applyAlignment="1" applyProtection="1"/>
    <xf numFmtId="0" fontId="3" fillId="0" borderId="21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4" fillId="5" borderId="42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  <xf numFmtId="42" fontId="4" fillId="5" borderId="32" xfId="1" applyNumberFormat="1" applyFont="1" applyFill="1" applyBorder="1" applyProtection="1">
      <protection locked="0"/>
    </xf>
    <xf numFmtId="0" fontId="4" fillId="5" borderId="9" xfId="0" applyFont="1" applyFill="1" applyBorder="1" applyAlignment="1" applyProtection="1">
      <alignment wrapText="1"/>
      <protection locked="0"/>
    </xf>
    <xf numFmtId="42" fontId="0" fillId="5" borderId="50" xfId="1" applyNumberFormat="1" applyFont="1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4" fillId="5" borderId="53" xfId="0" applyFont="1" applyFill="1" applyBorder="1" applyAlignment="1" applyProtection="1">
      <alignment horizontal="center"/>
      <protection locked="0"/>
    </xf>
    <xf numFmtId="0" fontId="4" fillId="5" borderId="41" xfId="0" applyFont="1" applyFill="1" applyBorder="1" applyAlignment="1" applyProtection="1">
      <alignment horizontal="center"/>
      <protection locked="0"/>
    </xf>
    <xf numFmtId="42" fontId="0" fillId="5" borderId="10" xfId="1" applyNumberFormat="1" applyFont="1" applyFill="1" applyBorder="1" applyProtection="1">
      <protection locked="0"/>
    </xf>
    <xf numFmtId="166" fontId="3" fillId="5" borderId="20" xfId="2" applyNumberFormat="1" applyFont="1" applyFill="1" applyBorder="1" applyAlignment="1" applyProtection="1">
      <protection locked="0"/>
    </xf>
    <xf numFmtId="166" fontId="3" fillId="5" borderId="16" xfId="2" applyNumberFormat="1" applyFont="1" applyFill="1" applyBorder="1" applyAlignment="1" applyProtection="1">
      <protection locked="0"/>
    </xf>
    <xf numFmtId="9" fontId="3" fillId="2" borderId="26" xfId="3" applyFont="1" applyFill="1" applyBorder="1" applyAlignment="1" applyProtection="1">
      <alignment horizontal="center"/>
      <protection locked="0"/>
    </xf>
    <xf numFmtId="166" fontId="3" fillId="2" borderId="34" xfId="2" applyNumberFormat="1" applyFont="1" applyFill="1" applyBorder="1" applyAlignment="1" applyProtection="1">
      <protection locked="0"/>
    </xf>
    <xf numFmtId="166" fontId="3" fillId="2" borderId="38" xfId="2" applyNumberFormat="1" applyFont="1" applyFill="1" applyBorder="1" applyAlignment="1" applyProtection="1">
      <protection locked="0"/>
    </xf>
    <xf numFmtId="167" fontId="12" fillId="2" borderId="37" xfId="4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30" fillId="8" borderId="19" xfId="0" applyFont="1" applyFill="1" applyBorder="1" applyAlignment="1">
      <alignment horizontal="center"/>
    </xf>
    <xf numFmtId="0" fontId="30" fillId="8" borderId="19" xfId="0" applyFont="1" applyFill="1" applyBorder="1" applyAlignment="1">
      <alignment horizontal="left"/>
    </xf>
    <xf numFmtId="169" fontId="30" fillId="8" borderId="19" xfId="0" applyNumberFormat="1" applyFont="1" applyFill="1" applyBorder="1" applyAlignment="1">
      <alignment horizontal="center"/>
    </xf>
    <xf numFmtId="2" fontId="30" fillId="8" borderId="19" xfId="0" applyNumberFormat="1" applyFont="1" applyFill="1" applyBorder="1" applyAlignment="1">
      <alignment horizontal="center"/>
    </xf>
    <xf numFmtId="2" fontId="30" fillId="0" borderId="19" xfId="0" applyNumberFormat="1" applyFont="1" applyBorder="1" applyAlignment="1">
      <alignment horizontal="center"/>
    </xf>
    <xf numFmtId="168" fontId="30" fillId="0" borderId="0" xfId="1" applyNumberFormat="1" applyFont="1"/>
    <xf numFmtId="169" fontId="30" fillId="0" borderId="19" xfId="0" applyNumberFormat="1" applyFont="1" applyBorder="1" applyAlignment="1">
      <alignment horizontal="center"/>
    </xf>
    <xf numFmtId="43" fontId="30" fillId="0" borderId="0" xfId="1" applyNumberFormat="1" applyFont="1"/>
    <xf numFmtId="9" fontId="0" fillId="0" borderId="0" xfId="3" applyNumberFormat="1" applyFont="1"/>
    <xf numFmtId="0" fontId="2" fillId="3" borderId="17" xfId="0" applyFont="1" applyFill="1" applyBorder="1" applyAlignment="1" applyProtection="1"/>
    <xf numFmtId="0" fontId="3" fillId="0" borderId="21" xfId="0" applyFont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/>
    <xf numFmtId="0" fontId="2" fillId="4" borderId="3" xfId="0" applyFont="1" applyFill="1" applyBorder="1" applyAlignment="1" applyProtection="1"/>
    <xf numFmtId="0" fontId="2" fillId="4" borderId="52" xfId="0" applyFont="1" applyFill="1" applyBorder="1" applyAlignment="1" applyProtection="1"/>
    <xf numFmtId="6" fontId="2" fillId="4" borderId="52" xfId="0" applyNumberFormat="1" applyFont="1" applyFill="1" applyBorder="1" applyAlignment="1" applyProtection="1"/>
    <xf numFmtId="0" fontId="3" fillId="0" borderId="6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/>
    <xf numFmtId="166" fontId="3" fillId="4" borderId="30" xfId="0" applyNumberFormat="1" applyFont="1" applyFill="1" applyBorder="1" applyAlignment="1" applyProtection="1">
      <alignment vertical="top"/>
    </xf>
    <xf numFmtId="0" fontId="4" fillId="4" borderId="11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3" borderId="12" xfId="0" applyFont="1" applyFill="1" applyBorder="1" applyAlignment="1" applyProtection="1">
      <alignment horizontal="left"/>
    </xf>
    <xf numFmtId="0" fontId="4" fillId="3" borderId="50" xfId="0" applyFont="1" applyFill="1" applyBorder="1" applyAlignment="1" applyProtection="1">
      <alignment horizontal="left"/>
    </xf>
    <xf numFmtId="166" fontId="3" fillId="2" borderId="20" xfId="2" applyNumberFormat="1" applyFont="1" applyFill="1" applyBorder="1" applyAlignment="1" applyProtection="1">
      <protection locked="0"/>
    </xf>
    <xf numFmtId="0" fontId="4" fillId="4" borderId="15" xfId="0" applyFont="1" applyFill="1" applyBorder="1" applyAlignment="1" applyProtection="1">
      <alignment vertical="top"/>
    </xf>
    <xf numFmtId="0" fontId="4" fillId="4" borderId="13" xfId="0" applyFont="1" applyFill="1" applyBorder="1" applyAlignment="1" applyProtection="1"/>
    <xf numFmtId="0" fontId="4" fillId="4" borderId="43" xfId="0" applyFont="1" applyFill="1" applyBorder="1" applyAlignment="1" applyProtection="1"/>
    <xf numFmtId="0" fontId="4" fillId="4" borderId="44" xfId="0" applyFont="1" applyFill="1" applyBorder="1" applyAlignment="1" applyProtection="1"/>
    <xf numFmtId="0" fontId="4" fillId="4" borderId="23" xfId="0" applyFont="1" applyFill="1" applyBorder="1" applyAlignment="1" applyProtection="1"/>
    <xf numFmtId="0" fontId="4" fillId="4" borderId="35" xfId="0" applyFont="1" applyFill="1" applyBorder="1" applyAlignment="1" applyProtection="1"/>
    <xf numFmtId="0" fontId="17" fillId="4" borderId="23" xfId="0" applyFont="1" applyFill="1" applyBorder="1" applyAlignment="1" applyProtection="1"/>
    <xf numFmtId="0" fontId="17" fillId="4" borderId="0" xfId="0" applyFont="1" applyFill="1" applyBorder="1" applyAlignment="1" applyProtection="1"/>
    <xf numFmtId="0" fontId="17" fillId="4" borderId="45" xfId="0" applyFont="1" applyFill="1" applyBorder="1" applyAlignment="1" applyProtection="1"/>
    <xf numFmtId="0" fontId="17" fillId="4" borderId="15" xfId="0" applyFont="1" applyFill="1" applyBorder="1" applyAlignment="1" applyProtection="1"/>
    <xf numFmtId="0" fontId="4" fillId="4" borderId="15" xfId="0" applyFont="1" applyFill="1" applyBorder="1" applyAlignment="1" applyProtection="1"/>
    <xf numFmtId="0" fontId="4" fillId="4" borderId="46" xfId="0" applyFont="1" applyFill="1" applyBorder="1" applyAlignment="1" applyProtection="1"/>
    <xf numFmtId="9" fontId="3" fillId="4" borderId="30" xfId="3" applyFont="1" applyFill="1" applyBorder="1" applyAlignment="1" applyProtection="1"/>
    <xf numFmtId="0" fontId="3" fillId="4" borderId="30" xfId="0" applyFont="1" applyFill="1" applyBorder="1" applyAlignment="1" applyProtection="1">
      <alignment wrapText="1"/>
    </xf>
    <xf numFmtId="166" fontId="3" fillId="4" borderId="0" xfId="0" applyNumberFormat="1" applyFont="1" applyFill="1" applyBorder="1" applyAlignment="1" applyProtection="1"/>
    <xf numFmtId="168" fontId="4" fillId="2" borderId="19" xfId="1" applyNumberFormat="1" applyFont="1" applyFill="1" applyBorder="1" applyProtection="1">
      <protection locked="0"/>
    </xf>
    <xf numFmtId="44" fontId="4" fillId="0" borderId="19" xfId="2" applyFont="1" applyFill="1" applyBorder="1" applyAlignment="1" applyProtection="1">
      <alignment horizontal="center"/>
    </xf>
    <xf numFmtId="166" fontId="3" fillId="0" borderId="19" xfId="2" applyNumberFormat="1" applyFont="1" applyFill="1" applyBorder="1" applyProtection="1"/>
    <xf numFmtId="166" fontId="3" fillId="0" borderId="19" xfId="2" applyNumberFormat="1" applyFont="1" applyFill="1" applyBorder="1" applyAlignment="1" applyProtection="1">
      <alignment vertical="top"/>
    </xf>
    <xf numFmtId="166" fontId="3" fillId="0" borderId="54" xfId="2" applyNumberFormat="1" applyFont="1" applyFill="1" applyBorder="1" applyAlignment="1" applyProtection="1">
      <alignment vertical="top"/>
    </xf>
    <xf numFmtId="0" fontId="18" fillId="4" borderId="46" xfId="0" applyFont="1" applyFill="1" applyBorder="1" applyAlignment="1" applyProtection="1"/>
    <xf numFmtId="0" fontId="4" fillId="0" borderId="5" xfId="0" applyFont="1" applyFill="1" applyBorder="1" applyAlignment="1" applyProtection="1">
      <alignment horizontal="left"/>
    </xf>
    <xf numFmtId="0" fontId="3" fillId="0" borderId="55" xfId="0" applyFont="1" applyBorder="1" applyAlignment="1" applyProtection="1">
      <alignment horizontal="left"/>
    </xf>
    <xf numFmtId="0" fontId="18" fillId="4" borderId="45" xfId="0" applyFont="1" applyFill="1" applyBorder="1" applyAlignment="1" applyProtection="1"/>
    <xf numFmtId="168" fontId="4" fillId="0" borderId="34" xfId="1" applyNumberFormat="1" applyFont="1" applyFill="1" applyBorder="1" applyProtection="1"/>
    <xf numFmtId="0" fontId="3" fillId="3" borderId="21" xfId="0" applyFont="1" applyFill="1" applyBorder="1" applyAlignment="1" applyProtection="1">
      <alignment horizontal="center"/>
    </xf>
    <xf numFmtId="0" fontId="3" fillId="3" borderId="49" xfId="0" applyFont="1" applyFill="1" applyBorder="1" applyAlignment="1" applyProtection="1"/>
    <xf numFmtId="0" fontId="3" fillId="3" borderId="33" xfId="0" applyFont="1" applyFill="1" applyBorder="1" applyAlignment="1" applyProtection="1">
      <alignment horizontal="center"/>
    </xf>
    <xf numFmtId="166" fontId="3" fillId="0" borderId="20" xfId="2" applyNumberFormat="1" applyFont="1" applyFill="1" applyBorder="1" applyAlignment="1" applyProtection="1"/>
    <xf numFmtId="166" fontId="3" fillId="0" borderId="38" xfId="2" applyNumberFormat="1" applyFont="1" applyFill="1" applyBorder="1" applyAlignment="1" applyProtection="1"/>
    <xf numFmtId="167" fontId="25" fillId="0" borderId="6" xfId="5" applyFont="1" applyBorder="1" applyAlignment="1" applyProtection="1">
      <alignment vertical="top"/>
    </xf>
    <xf numFmtId="167" fontId="25" fillId="0" borderId="10" xfId="5" applyFont="1" applyBorder="1" applyAlignment="1" applyProtection="1">
      <alignment vertical="top"/>
    </xf>
    <xf numFmtId="167" fontId="26" fillId="0" borderId="10" xfId="5" applyFont="1" applyBorder="1" applyAlignment="1" applyProtection="1">
      <alignment vertical="top"/>
    </xf>
    <xf numFmtId="0" fontId="0" fillId="0" borderId="7" xfId="0" applyBorder="1" applyProtection="1"/>
    <xf numFmtId="14" fontId="25" fillId="0" borderId="12" xfId="5" applyNumberFormat="1" applyFont="1" applyBorder="1" applyAlignment="1" applyProtection="1">
      <alignment horizontal="left" vertical="top"/>
    </xf>
    <xf numFmtId="0" fontId="24" fillId="0" borderId="10" xfId="5" applyNumberFormat="1" applyFont="1" applyBorder="1" applyAlignment="1" applyProtection="1">
      <alignment horizontal="left" vertical="top"/>
    </xf>
    <xf numFmtId="167" fontId="26" fillId="0" borderId="7" xfId="5" applyFont="1" applyBorder="1" applyAlignment="1" applyProtection="1">
      <alignment vertical="top"/>
    </xf>
    <xf numFmtId="0" fontId="24" fillId="0" borderId="7" xfId="5" applyNumberFormat="1" applyFont="1" applyBorder="1" applyAlignment="1" applyProtection="1">
      <alignment horizontal="left" vertical="top"/>
    </xf>
    <xf numFmtId="0" fontId="7" fillId="3" borderId="28" xfId="0" applyFont="1" applyFill="1" applyBorder="1" applyAlignment="1" applyProtection="1"/>
    <xf numFmtId="0" fontId="3" fillId="3" borderId="27" xfId="0" applyFont="1" applyFill="1" applyBorder="1" applyAlignment="1" applyProtection="1">
      <alignment horizontal="center"/>
    </xf>
    <xf numFmtId="166" fontId="3" fillId="0" borderId="14" xfId="2" applyNumberFormat="1" applyFont="1" applyBorder="1" applyAlignment="1" applyProtection="1"/>
    <xf numFmtId="0" fontId="3" fillId="3" borderId="28" xfId="0" applyFont="1" applyFill="1" applyBorder="1" applyAlignment="1" applyProtection="1">
      <alignment horizontal="center"/>
    </xf>
    <xf numFmtId="0" fontId="3" fillId="3" borderId="27" xfId="0" applyFont="1" applyFill="1" applyBorder="1" applyAlignment="1" applyProtection="1">
      <alignment horizontal="left"/>
    </xf>
    <xf numFmtId="0" fontId="3" fillId="3" borderId="18" xfId="0" applyFont="1" applyFill="1" applyBorder="1" applyAlignment="1" applyProtection="1">
      <alignment vertical="top"/>
    </xf>
    <xf numFmtId="166" fontId="3" fillId="0" borderId="14" xfId="0" applyNumberFormat="1" applyFont="1" applyBorder="1" applyAlignment="1" applyProtection="1">
      <alignment horizontal="right"/>
    </xf>
    <xf numFmtId="167" fontId="23" fillId="0" borderId="0" xfId="5" applyFont="1" applyAlignment="1" applyProtection="1">
      <alignment vertical="top"/>
    </xf>
    <xf numFmtId="166" fontId="3" fillId="0" borderId="14" xfId="0" applyNumberFormat="1" applyFont="1" applyFill="1" applyBorder="1" applyAlignment="1" applyProtection="1">
      <alignment vertical="top"/>
    </xf>
    <xf numFmtId="2" fontId="0" fillId="0" borderId="0" xfId="0" applyNumberFormat="1" applyProtection="1"/>
    <xf numFmtId="43" fontId="0" fillId="0" borderId="0" xfId="1" applyFont="1" applyProtection="1"/>
    <xf numFmtId="44" fontId="4" fillId="0" borderId="19" xfId="2" applyNumberFormat="1" applyFont="1" applyFill="1" applyBorder="1" applyAlignment="1" applyProtection="1">
      <alignment horizontal="center"/>
    </xf>
    <xf numFmtId="167" fontId="12" fillId="2" borderId="36" xfId="4" applyFont="1" applyFill="1" applyBorder="1" applyAlignment="1" applyProtection="1">
      <alignment horizontal="center" vertical="top"/>
      <protection locked="0"/>
    </xf>
    <xf numFmtId="2" fontId="30" fillId="0" borderId="19" xfId="0" applyNumberFormat="1" applyFont="1" applyFill="1" applyBorder="1" applyAlignment="1">
      <alignment horizontal="center"/>
    </xf>
    <xf numFmtId="37" fontId="24" fillId="0" borderId="19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14" fontId="3" fillId="3" borderId="6" xfId="0" applyNumberFormat="1" applyFont="1" applyFill="1" applyBorder="1" applyAlignment="1" applyProtection="1">
      <alignment horizontal="center" vertical="top"/>
    </xf>
    <xf numFmtId="14" fontId="3" fillId="3" borderId="7" xfId="0" applyNumberFormat="1" applyFont="1" applyFill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right"/>
    </xf>
    <xf numFmtId="0" fontId="3" fillId="0" borderId="6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164" fontId="3" fillId="0" borderId="6" xfId="1" applyNumberFormat="1" applyFont="1" applyFill="1" applyBorder="1" applyAlignment="1" applyProtection="1">
      <alignment horizontal="center"/>
    </xf>
    <xf numFmtId="164" fontId="3" fillId="0" borderId="8" xfId="1" applyNumberFormat="1" applyFont="1" applyFill="1" applyBorder="1" applyAlignment="1" applyProtection="1">
      <alignment horizontal="center"/>
    </xf>
    <xf numFmtId="167" fontId="10" fillId="0" borderId="11" xfId="4" applyFont="1" applyFill="1" applyBorder="1" applyAlignment="1" applyProtection="1">
      <alignment horizontal="right" vertical="top"/>
    </xf>
    <xf numFmtId="167" fontId="10" fillId="0" borderId="0" xfId="4" applyFont="1" applyFill="1" applyBorder="1" applyAlignment="1" applyProtection="1">
      <alignment horizontal="right" vertical="top"/>
    </xf>
    <xf numFmtId="167" fontId="10" fillId="0" borderId="35" xfId="4" applyFont="1" applyFill="1" applyBorder="1" applyAlignment="1" applyProtection="1">
      <alignment horizontal="right" vertical="top"/>
    </xf>
    <xf numFmtId="0" fontId="20" fillId="4" borderId="15" xfId="0" applyFont="1" applyFill="1" applyBorder="1" applyAlignment="1" applyProtection="1">
      <alignment horizontal="center"/>
    </xf>
    <xf numFmtId="0" fontId="21" fillId="4" borderId="15" xfId="0" applyFont="1" applyFill="1" applyBorder="1" applyAlignment="1" applyProtection="1">
      <alignment horizontal="center"/>
    </xf>
    <xf numFmtId="0" fontId="21" fillId="4" borderId="48" xfId="0" applyFont="1" applyFill="1" applyBorder="1" applyAlignment="1" applyProtection="1">
      <alignment horizontal="center"/>
    </xf>
    <xf numFmtId="0" fontId="3" fillId="0" borderId="4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" fillId="0" borderId="27" xfId="0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left"/>
    </xf>
    <xf numFmtId="0" fontId="2" fillId="0" borderId="24" xfId="0" applyFont="1" applyFill="1" applyBorder="1" applyAlignment="1" applyProtection="1">
      <alignment horizontal="left"/>
    </xf>
    <xf numFmtId="6" fontId="2" fillId="4" borderId="27" xfId="0" applyNumberFormat="1" applyFont="1" applyFill="1" applyBorder="1" applyAlignment="1" applyProtection="1">
      <alignment horizontal="center"/>
    </xf>
    <xf numFmtId="6" fontId="2" fillId="4" borderId="24" xfId="0" applyNumberFormat="1" applyFont="1" applyFill="1" applyBorder="1" applyAlignment="1" applyProtection="1">
      <alignment horizontal="center"/>
    </xf>
    <xf numFmtId="6" fontId="2" fillId="4" borderId="28" xfId="0" applyNumberFormat="1" applyFont="1" applyFill="1" applyBorder="1" applyAlignment="1" applyProtection="1">
      <alignment horizontal="center"/>
    </xf>
    <xf numFmtId="167" fontId="25" fillId="5" borderId="13" xfId="5" applyFont="1" applyFill="1" applyBorder="1" applyAlignment="1" applyProtection="1">
      <alignment horizontal="left" vertical="top" wrapText="1"/>
      <protection locked="0"/>
    </xf>
    <xf numFmtId="0" fontId="0" fillId="0" borderId="44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>
      <alignment horizontal="left" vertical="top" wrapText="1"/>
      <protection locked="0"/>
    </xf>
    <xf numFmtId="167" fontId="22" fillId="0" borderId="0" xfId="5" applyFont="1" applyAlignment="1" applyProtection="1">
      <alignment horizontal="center" vertical="top"/>
    </xf>
    <xf numFmtId="167" fontId="23" fillId="0" borderId="0" xfId="5" applyFont="1" applyAlignment="1" applyProtection="1">
      <alignment vertical="top"/>
    </xf>
    <xf numFmtId="167" fontId="24" fillId="0" borderId="6" xfId="5" applyFont="1" applyBorder="1" applyAlignment="1" applyProtection="1">
      <alignment horizontal="center" vertical="top"/>
    </xf>
    <xf numFmtId="167" fontId="24" fillId="0" borderId="7" xfId="5" applyFont="1" applyBorder="1" applyAlignment="1" applyProtection="1">
      <alignment horizontal="center" vertical="top"/>
    </xf>
    <xf numFmtId="0" fontId="25" fillId="0" borderId="6" xfId="5" applyNumberFormat="1" applyFont="1" applyBorder="1" applyAlignment="1" applyProtection="1">
      <alignment horizontal="left" vertical="top"/>
    </xf>
    <xf numFmtId="0" fontId="25" fillId="0" borderId="10" xfId="5" applyNumberFormat="1" applyFont="1" applyBorder="1" applyAlignment="1" applyProtection="1">
      <alignment horizontal="left" vertical="top"/>
    </xf>
    <xf numFmtId="167" fontId="27" fillId="0" borderId="10" xfId="5" applyFont="1" applyBorder="1" applyAlignment="1" applyProtection="1">
      <alignment horizontal="center" vertical="top" wrapText="1"/>
    </xf>
    <xf numFmtId="167" fontId="27" fillId="0" borderId="49" xfId="5" applyFont="1" applyBorder="1" applyAlignment="1" applyProtection="1">
      <alignment horizontal="center" vertical="top" wrapText="1"/>
    </xf>
    <xf numFmtId="167" fontId="24" fillId="0" borderId="19" xfId="5" applyFont="1" applyBorder="1" applyAlignment="1" applyProtection="1">
      <alignment horizontal="center" vertical="top"/>
    </xf>
    <xf numFmtId="167" fontId="24" fillId="0" borderId="0" xfId="5" applyFont="1" applyAlignment="1" applyProtection="1">
      <alignment horizontal="center" vertical="top"/>
    </xf>
    <xf numFmtId="167" fontId="25" fillId="5" borderId="44" xfId="5" applyFont="1" applyFill="1" applyBorder="1" applyAlignment="1" applyProtection="1">
      <alignment horizontal="left" vertical="top" wrapText="1"/>
      <protection locked="0"/>
    </xf>
    <xf numFmtId="167" fontId="25" fillId="5" borderId="23" xfId="5" applyFont="1" applyFill="1" applyBorder="1" applyAlignment="1" applyProtection="1">
      <alignment horizontal="left" vertical="top" wrapText="1"/>
      <protection locked="0"/>
    </xf>
    <xf numFmtId="167" fontId="25" fillId="5" borderId="35" xfId="5" applyFont="1" applyFill="1" applyBorder="1" applyAlignment="1" applyProtection="1">
      <alignment horizontal="left" vertical="top" wrapText="1"/>
      <protection locked="0"/>
    </xf>
    <xf numFmtId="167" fontId="25" fillId="5" borderId="12" xfId="5" applyFont="1" applyFill="1" applyBorder="1" applyAlignment="1" applyProtection="1">
      <alignment horizontal="left" vertical="top" wrapText="1"/>
      <protection locked="0"/>
    </xf>
    <xf numFmtId="167" fontId="25" fillId="5" borderId="50" xfId="5" applyFont="1" applyFill="1" applyBorder="1" applyAlignment="1" applyProtection="1">
      <alignment horizontal="left" vertical="top" wrapText="1"/>
      <protection locked="0"/>
    </xf>
    <xf numFmtId="167" fontId="25" fillId="0" borderId="6" xfId="5" applyFont="1" applyBorder="1" applyAlignment="1" applyProtection="1">
      <alignment horizontal="left" vertical="top"/>
    </xf>
    <xf numFmtId="167" fontId="25" fillId="0" borderId="10" xfId="5" applyFont="1" applyBorder="1" applyAlignment="1" applyProtection="1">
      <alignment horizontal="left" vertical="top"/>
    </xf>
    <xf numFmtId="14" fontId="25" fillId="0" borderId="6" xfId="5" applyNumberFormat="1" applyFont="1" applyBorder="1" applyAlignment="1" applyProtection="1">
      <alignment horizontal="left" vertical="top"/>
    </xf>
    <xf numFmtId="14" fontId="25" fillId="0" borderId="10" xfId="5" applyNumberFormat="1" applyFont="1" applyBorder="1" applyAlignment="1" applyProtection="1">
      <alignment horizontal="left" vertical="top"/>
    </xf>
    <xf numFmtId="49" fontId="25" fillId="0" borderId="6" xfId="5" applyNumberFormat="1" applyFont="1" applyBorder="1" applyAlignment="1" applyProtection="1">
      <alignment horizontal="left" vertical="top"/>
    </xf>
    <xf numFmtId="49" fontId="25" fillId="0" borderId="10" xfId="5" applyNumberFormat="1" applyFont="1" applyBorder="1" applyAlignment="1" applyProtection="1">
      <alignment horizontal="left" vertical="top"/>
    </xf>
    <xf numFmtId="167" fontId="25" fillId="2" borderId="13" xfId="5" applyFont="1" applyFill="1" applyBorder="1" applyAlignment="1" applyProtection="1">
      <alignment horizontal="left" vertical="top" wrapText="1"/>
      <protection locked="0"/>
    </xf>
    <xf numFmtId="167" fontId="25" fillId="2" borderId="44" xfId="5" applyFont="1" applyFill="1" applyBorder="1" applyAlignment="1" applyProtection="1">
      <alignment horizontal="left" vertical="top" wrapText="1"/>
      <protection locked="0"/>
    </xf>
    <xf numFmtId="167" fontId="25" fillId="2" borderId="23" xfId="5" applyFont="1" applyFill="1" applyBorder="1" applyAlignment="1" applyProtection="1">
      <alignment horizontal="left" vertical="top" wrapText="1"/>
      <protection locked="0"/>
    </xf>
    <xf numFmtId="167" fontId="25" fillId="2" borderId="35" xfId="5" applyFont="1" applyFill="1" applyBorder="1" applyAlignment="1" applyProtection="1">
      <alignment horizontal="left" vertical="top" wrapText="1"/>
      <protection locked="0"/>
    </xf>
    <xf numFmtId="167" fontId="25" fillId="2" borderId="12" xfId="5" applyFont="1" applyFill="1" applyBorder="1" applyAlignment="1" applyProtection="1">
      <alignment horizontal="left" vertical="top" wrapText="1"/>
      <protection locked="0"/>
    </xf>
    <xf numFmtId="167" fontId="25" fillId="2" borderId="50" xfId="5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/>
  </cellXfs>
  <cellStyles count="13">
    <cellStyle name="Comma" xfId="1" builtinId="3"/>
    <cellStyle name="Comma 4" xfId="8"/>
    <cellStyle name="Comma0" xfId="9"/>
    <cellStyle name="Currency" xfId="2" builtinId="4"/>
    <cellStyle name="Currency0" xfId="10"/>
    <cellStyle name="Date" xfId="11"/>
    <cellStyle name="Fixed" xfId="12"/>
    <cellStyle name="Normal" xfId="0" builtinId="0"/>
    <cellStyle name="Normal 2" xfId="6"/>
    <cellStyle name="Normal_Sheet1" xfId="4"/>
    <cellStyle name="Normal_Sheet3" xfId="5"/>
    <cellStyle name="Percent" xfId="3" builtinId="5"/>
    <cellStyle name="Percent 2" xfId="7"/>
  </cellStyles>
  <dxfs count="28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curement\RFPs%20In%20Process\14-02%20Level%20III%20Medication%20Support\RFP\Meds%2014-02%20Budget%20Template%20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Funded Program "/>
      <sheetName val="Prof &amp; Spec Sv Detail "/>
      <sheetName val=" Misc Detail"/>
      <sheetName val="Admin Detail"/>
      <sheetName val="Billable Staff Hours"/>
      <sheetName val="Meds 14-02 Budget Template DRAF"/>
    </sheetNames>
    <sheetDataSet>
      <sheetData sheetId="0">
        <row r="2">
          <cell r="B2">
            <v>0</v>
          </cell>
        </row>
        <row r="4">
          <cell r="C4" t="str">
            <v>South County</v>
          </cell>
        </row>
        <row r="75">
          <cell r="C75">
            <v>0</v>
          </cell>
        </row>
        <row r="77">
          <cell r="C77">
            <v>0</v>
          </cell>
          <cell r="F77" t="e">
            <v>#DIV/0!</v>
          </cell>
        </row>
        <row r="78">
          <cell r="C78">
            <v>0</v>
          </cell>
        </row>
        <row r="80">
          <cell r="C80">
            <v>0</v>
          </cell>
        </row>
        <row r="82">
          <cell r="F82" t="e">
            <v>#DIV/0!</v>
          </cell>
        </row>
        <row r="83">
          <cell r="C83">
            <v>0</v>
          </cell>
        </row>
        <row r="90">
          <cell r="C90">
            <v>0</v>
          </cell>
        </row>
        <row r="92">
          <cell r="F92" t="e">
            <v>#DIV/0!</v>
          </cell>
        </row>
        <row r="93">
          <cell r="C93">
            <v>0</v>
          </cell>
        </row>
      </sheetData>
      <sheetData sheetId="1">
        <row r="7">
          <cell r="E7">
            <v>0</v>
          </cell>
        </row>
        <row r="9">
          <cell r="E9">
            <v>0</v>
          </cell>
        </row>
        <row r="13">
          <cell r="E13">
            <v>0</v>
          </cell>
        </row>
        <row r="17">
          <cell r="E17">
            <v>0</v>
          </cell>
        </row>
        <row r="21">
          <cell r="E21">
            <v>0</v>
          </cell>
        </row>
        <row r="25">
          <cell r="E25">
            <v>0</v>
          </cell>
        </row>
        <row r="29">
          <cell r="E29">
            <v>0</v>
          </cell>
        </row>
        <row r="33">
          <cell r="E33">
            <v>0</v>
          </cell>
        </row>
        <row r="37">
          <cell r="E37">
            <v>0</v>
          </cell>
        </row>
        <row r="41">
          <cell r="E41">
            <v>0</v>
          </cell>
        </row>
        <row r="42">
          <cell r="E42">
            <v>0</v>
          </cell>
        </row>
        <row r="45">
          <cell r="E45">
            <v>0</v>
          </cell>
        </row>
        <row r="47">
          <cell r="E47">
            <v>0</v>
          </cell>
        </row>
      </sheetData>
      <sheetData sheetId="2">
        <row r="7">
          <cell r="E7">
            <v>0</v>
          </cell>
        </row>
        <row r="48">
          <cell r="E48">
            <v>0</v>
          </cell>
        </row>
      </sheetData>
      <sheetData sheetId="3">
        <row r="7">
          <cell r="E7">
            <v>0</v>
          </cell>
        </row>
        <row r="48">
          <cell r="E48">
            <v>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44"/>
  <sheetViews>
    <sheetView tabSelected="1" topLeftCell="A55" zoomScaleNormal="100" workbookViewId="0">
      <selection activeCell="C67" sqref="C67"/>
    </sheetView>
  </sheetViews>
  <sheetFormatPr defaultColWidth="9.140625" defaultRowHeight="15"/>
  <cols>
    <col min="1" max="1" width="33.85546875" style="9" customWidth="1"/>
    <col min="2" max="2" width="13.85546875" style="9" customWidth="1"/>
    <col min="3" max="3" width="17.28515625" style="9" bestFit="1" customWidth="1"/>
    <col min="4" max="4" width="23" style="9" customWidth="1"/>
    <col min="5" max="5" width="19.85546875" style="9" customWidth="1"/>
    <col min="6" max="6" width="18" style="9" customWidth="1"/>
    <col min="7" max="7" width="19.85546875" style="9" customWidth="1"/>
    <col min="8" max="8" width="19.28515625" style="9" customWidth="1"/>
    <col min="9" max="9" width="19.85546875" style="9" customWidth="1"/>
    <col min="10" max="10" width="18.85546875" style="9" customWidth="1"/>
    <col min="11" max="11" width="9.140625" style="9"/>
    <col min="12" max="12" width="11.5703125" style="9" bestFit="1" customWidth="1"/>
    <col min="13" max="16384" width="9.140625" style="9"/>
  </cols>
  <sheetData>
    <row r="1" spans="1:10" ht="16.5" thickBot="1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>
      <c r="A2" s="10" t="s">
        <v>77</v>
      </c>
      <c r="B2" s="206"/>
      <c r="C2" s="207"/>
      <c r="D2" s="207"/>
      <c r="E2" s="207"/>
      <c r="F2" s="207"/>
      <c r="G2" s="207"/>
      <c r="H2" s="207"/>
      <c r="I2" s="207"/>
      <c r="J2" s="208"/>
    </row>
    <row r="3" spans="1:10">
      <c r="A3" s="11" t="s">
        <v>1</v>
      </c>
      <c r="B3" s="209">
        <f ca="1">NOW()</f>
        <v>41828.667481944445</v>
      </c>
      <c r="C3" s="210"/>
      <c r="D3" s="12"/>
      <c r="E3" s="13"/>
      <c r="F3" s="14"/>
      <c r="G3" s="13"/>
      <c r="H3" s="14"/>
      <c r="I3" s="13"/>
      <c r="J3" s="14"/>
    </row>
    <row r="4" spans="1:10">
      <c r="A4" s="211" t="s">
        <v>78</v>
      </c>
      <c r="B4" s="212"/>
      <c r="C4" s="213" t="s">
        <v>79</v>
      </c>
      <c r="D4" s="214"/>
      <c r="E4" s="214"/>
      <c r="F4" s="214"/>
      <c r="G4" s="214"/>
      <c r="H4" s="214"/>
      <c r="I4" s="214"/>
      <c r="J4" s="215"/>
    </row>
    <row r="5" spans="1:10" ht="26.25" thickBot="1">
      <c r="A5" s="15"/>
      <c r="B5" s="16"/>
      <c r="C5" s="143"/>
      <c r="D5" s="144"/>
      <c r="E5" s="144"/>
      <c r="F5" s="144"/>
      <c r="G5" s="145"/>
      <c r="H5" s="110" t="s">
        <v>2</v>
      </c>
      <c r="I5" s="216">
        <v>537592</v>
      </c>
      <c r="J5" s="217"/>
    </row>
    <row r="6" spans="1:10" ht="16.5" thickBot="1">
      <c r="A6" s="17" t="s">
        <v>3</v>
      </c>
      <c r="B6" s="18"/>
      <c r="C6" s="18"/>
      <c r="D6" s="18"/>
      <c r="E6" s="19"/>
      <c r="F6" s="141"/>
      <c r="G6" s="142"/>
      <c r="H6" s="20"/>
      <c r="I6" s="142"/>
      <c r="J6" s="20"/>
    </row>
    <row r="7" spans="1:10" ht="16.5" thickBot="1">
      <c r="A7" s="137"/>
      <c r="B7" s="139"/>
      <c r="C7" s="140"/>
      <c r="D7" s="140"/>
      <c r="E7" s="231" t="s">
        <v>87</v>
      </c>
      <c r="F7" s="232"/>
      <c r="G7" s="231" t="s">
        <v>88</v>
      </c>
      <c r="H7" s="233"/>
      <c r="I7" s="233" t="s">
        <v>84</v>
      </c>
      <c r="J7" s="232"/>
    </row>
    <row r="8" spans="1:10" ht="39" thickBot="1">
      <c r="A8" s="21" t="s">
        <v>4</v>
      </c>
      <c r="B8" s="21" t="s">
        <v>5</v>
      </c>
      <c r="C8" s="21" t="s">
        <v>6</v>
      </c>
      <c r="D8" s="21" t="s">
        <v>7</v>
      </c>
      <c r="E8" s="22" t="s">
        <v>8</v>
      </c>
      <c r="F8" s="138" t="s">
        <v>9</v>
      </c>
      <c r="G8" s="22" t="s">
        <v>8</v>
      </c>
      <c r="H8" s="138" t="s">
        <v>9</v>
      </c>
      <c r="I8" s="22" t="s">
        <v>8</v>
      </c>
      <c r="J8" s="138" t="s">
        <v>9</v>
      </c>
    </row>
    <row r="9" spans="1:10" ht="15.75" thickBot="1">
      <c r="A9" s="111"/>
      <c r="B9" s="112"/>
      <c r="C9" s="113"/>
      <c r="D9" s="114"/>
      <c r="E9" s="23" t="str">
        <f>IFERROR(F9/D9,"")</f>
        <v/>
      </c>
      <c r="F9" s="121"/>
      <c r="G9" s="23" t="str">
        <f>IFERROR(H9/D9,"")</f>
        <v/>
      </c>
      <c r="H9" s="121"/>
      <c r="I9" s="23" t="str">
        <f>IFERROR(E9+G9,"")</f>
        <v/>
      </c>
      <c r="J9" s="180">
        <f>F9+H9</f>
        <v>0</v>
      </c>
    </row>
    <row r="10" spans="1:10" ht="15.75" thickBot="1">
      <c r="A10" s="115"/>
      <c r="B10" s="112"/>
      <c r="C10" s="113"/>
      <c r="D10" s="114"/>
      <c r="E10" s="23" t="str">
        <f t="shared" ref="E10:E31" si="0">IFERROR(F10/D10,"")</f>
        <v/>
      </c>
      <c r="F10" s="121"/>
      <c r="G10" s="23" t="str">
        <f t="shared" ref="G10:G31" si="1">IFERROR(H10/D10,"")</f>
        <v/>
      </c>
      <c r="H10" s="121"/>
      <c r="I10" s="23" t="str">
        <f t="shared" ref="I10:I31" si="2">IFERROR(E10+G10,"")</f>
        <v/>
      </c>
      <c r="J10" s="180">
        <f t="shared" ref="J10:J33" si="3">F10+H10</f>
        <v>0</v>
      </c>
    </row>
    <row r="11" spans="1:10" ht="15.75" thickBot="1">
      <c r="A11" s="115"/>
      <c r="B11" s="112"/>
      <c r="C11" s="113"/>
      <c r="D11" s="114"/>
      <c r="E11" s="23" t="str">
        <f t="shared" si="0"/>
        <v/>
      </c>
      <c r="F11" s="121"/>
      <c r="G11" s="23" t="str">
        <f t="shared" si="1"/>
        <v/>
      </c>
      <c r="H11" s="121"/>
      <c r="I11" s="23" t="str">
        <f t="shared" si="2"/>
        <v/>
      </c>
      <c r="J11" s="180">
        <f t="shared" si="3"/>
        <v>0</v>
      </c>
    </row>
    <row r="12" spans="1:10" ht="15.75" thickBot="1">
      <c r="A12" s="115"/>
      <c r="B12" s="112"/>
      <c r="C12" s="113"/>
      <c r="D12" s="114"/>
      <c r="E12" s="23" t="str">
        <f t="shared" si="0"/>
        <v/>
      </c>
      <c r="F12" s="121"/>
      <c r="G12" s="23" t="str">
        <f t="shared" si="1"/>
        <v/>
      </c>
      <c r="H12" s="121"/>
      <c r="I12" s="23" t="str">
        <f t="shared" si="2"/>
        <v/>
      </c>
      <c r="J12" s="180">
        <f t="shared" si="3"/>
        <v>0</v>
      </c>
    </row>
    <row r="13" spans="1:10" ht="15.75" thickBot="1">
      <c r="A13" s="115"/>
      <c r="B13" s="112"/>
      <c r="C13" s="113"/>
      <c r="D13" s="114"/>
      <c r="E13" s="23" t="str">
        <f t="shared" si="0"/>
        <v/>
      </c>
      <c r="F13" s="121"/>
      <c r="G13" s="23" t="str">
        <f t="shared" si="1"/>
        <v/>
      </c>
      <c r="H13" s="121"/>
      <c r="I13" s="23" t="str">
        <f t="shared" si="2"/>
        <v/>
      </c>
      <c r="J13" s="180">
        <f t="shared" si="3"/>
        <v>0</v>
      </c>
    </row>
    <row r="14" spans="1:10" ht="15.75" thickBot="1">
      <c r="A14" s="117"/>
      <c r="B14" s="112"/>
      <c r="C14" s="113"/>
      <c r="D14" s="114"/>
      <c r="E14" s="23" t="str">
        <f t="shared" si="0"/>
        <v/>
      </c>
      <c r="F14" s="121"/>
      <c r="G14" s="23" t="str">
        <f t="shared" si="1"/>
        <v/>
      </c>
      <c r="H14" s="121"/>
      <c r="I14" s="23" t="str">
        <f t="shared" si="2"/>
        <v/>
      </c>
      <c r="J14" s="180">
        <f t="shared" si="3"/>
        <v>0</v>
      </c>
    </row>
    <row r="15" spans="1:10" ht="15.75" thickBot="1">
      <c r="A15" s="117"/>
      <c r="B15" s="112"/>
      <c r="C15" s="113"/>
      <c r="D15" s="114"/>
      <c r="E15" s="23" t="str">
        <f t="shared" si="0"/>
        <v/>
      </c>
      <c r="F15" s="121"/>
      <c r="G15" s="23" t="str">
        <f t="shared" si="1"/>
        <v/>
      </c>
      <c r="H15" s="121"/>
      <c r="I15" s="23" t="str">
        <f t="shared" si="2"/>
        <v/>
      </c>
      <c r="J15" s="180">
        <f t="shared" si="3"/>
        <v>0</v>
      </c>
    </row>
    <row r="16" spans="1:10" ht="15.75" thickBot="1">
      <c r="A16" s="117"/>
      <c r="B16" s="112"/>
      <c r="C16" s="113"/>
      <c r="D16" s="114"/>
      <c r="E16" s="23" t="str">
        <f t="shared" si="0"/>
        <v/>
      </c>
      <c r="F16" s="121"/>
      <c r="G16" s="23" t="str">
        <f t="shared" si="1"/>
        <v/>
      </c>
      <c r="H16" s="121"/>
      <c r="I16" s="23" t="str">
        <f t="shared" si="2"/>
        <v/>
      </c>
      <c r="J16" s="180">
        <f t="shared" si="3"/>
        <v>0</v>
      </c>
    </row>
    <row r="17" spans="1:10" ht="15.75" thickBot="1">
      <c r="A17" s="117"/>
      <c r="B17" s="112"/>
      <c r="C17" s="113"/>
      <c r="D17" s="114"/>
      <c r="E17" s="23" t="str">
        <f t="shared" si="0"/>
        <v/>
      </c>
      <c r="F17" s="121"/>
      <c r="G17" s="23" t="str">
        <f t="shared" si="1"/>
        <v/>
      </c>
      <c r="H17" s="121"/>
      <c r="I17" s="23" t="str">
        <f t="shared" si="2"/>
        <v/>
      </c>
      <c r="J17" s="180">
        <f t="shared" si="3"/>
        <v>0</v>
      </c>
    </row>
    <row r="18" spans="1:10" ht="15.75" thickBot="1">
      <c r="A18" s="117"/>
      <c r="B18" s="112"/>
      <c r="C18" s="113"/>
      <c r="D18" s="114"/>
      <c r="E18" s="23" t="str">
        <f t="shared" si="0"/>
        <v/>
      </c>
      <c r="F18" s="121"/>
      <c r="G18" s="23" t="str">
        <f t="shared" si="1"/>
        <v/>
      </c>
      <c r="H18" s="121"/>
      <c r="I18" s="23" t="str">
        <f t="shared" si="2"/>
        <v/>
      </c>
      <c r="J18" s="180">
        <f t="shared" si="3"/>
        <v>0</v>
      </c>
    </row>
    <row r="19" spans="1:10" ht="15.75" thickBot="1">
      <c r="A19" s="117"/>
      <c r="B19" s="112"/>
      <c r="C19" s="113"/>
      <c r="D19" s="114"/>
      <c r="E19" s="23" t="str">
        <f t="shared" si="0"/>
        <v/>
      </c>
      <c r="F19" s="121"/>
      <c r="G19" s="23" t="str">
        <f t="shared" si="1"/>
        <v/>
      </c>
      <c r="H19" s="121"/>
      <c r="I19" s="23" t="str">
        <f t="shared" si="2"/>
        <v/>
      </c>
      <c r="J19" s="180">
        <f t="shared" si="3"/>
        <v>0</v>
      </c>
    </row>
    <row r="20" spans="1:10" ht="15.75" thickBot="1">
      <c r="A20" s="117"/>
      <c r="B20" s="112"/>
      <c r="C20" s="113"/>
      <c r="D20" s="114"/>
      <c r="E20" s="23" t="str">
        <f t="shared" si="0"/>
        <v/>
      </c>
      <c r="F20" s="121"/>
      <c r="G20" s="23" t="str">
        <f t="shared" si="1"/>
        <v/>
      </c>
      <c r="H20" s="121"/>
      <c r="I20" s="23" t="str">
        <f t="shared" si="2"/>
        <v/>
      </c>
      <c r="J20" s="180">
        <f t="shared" si="3"/>
        <v>0</v>
      </c>
    </row>
    <row r="21" spans="1:10" ht="15.75" thickBot="1">
      <c r="A21" s="117"/>
      <c r="B21" s="112"/>
      <c r="C21" s="113"/>
      <c r="D21" s="114"/>
      <c r="E21" s="23" t="str">
        <f t="shared" si="0"/>
        <v/>
      </c>
      <c r="F21" s="121"/>
      <c r="G21" s="23" t="str">
        <f t="shared" si="1"/>
        <v/>
      </c>
      <c r="H21" s="121"/>
      <c r="I21" s="23" t="str">
        <f t="shared" si="2"/>
        <v/>
      </c>
      <c r="J21" s="180">
        <f t="shared" si="3"/>
        <v>0</v>
      </c>
    </row>
    <row r="22" spans="1:10" ht="15.75" thickBot="1">
      <c r="A22" s="117"/>
      <c r="B22" s="112"/>
      <c r="C22" s="113"/>
      <c r="D22" s="114"/>
      <c r="E22" s="23" t="str">
        <f t="shared" si="0"/>
        <v/>
      </c>
      <c r="F22" s="121"/>
      <c r="G22" s="23" t="str">
        <f t="shared" si="1"/>
        <v/>
      </c>
      <c r="H22" s="121"/>
      <c r="I22" s="23" t="str">
        <f t="shared" si="2"/>
        <v/>
      </c>
      <c r="J22" s="180">
        <f t="shared" si="3"/>
        <v>0</v>
      </c>
    </row>
    <row r="23" spans="1:10" ht="15.75" thickBot="1">
      <c r="A23" s="117"/>
      <c r="B23" s="112"/>
      <c r="C23" s="113"/>
      <c r="D23" s="114"/>
      <c r="E23" s="23" t="str">
        <f t="shared" si="0"/>
        <v/>
      </c>
      <c r="F23" s="121"/>
      <c r="G23" s="23" t="str">
        <f t="shared" si="1"/>
        <v/>
      </c>
      <c r="H23" s="121"/>
      <c r="I23" s="23" t="str">
        <f t="shared" si="2"/>
        <v/>
      </c>
      <c r="J23" s="180">
        <f t="shared" si="3"/>
        <v>0</v>
      </c>
    </row>
    <row r="24" spans="1:10" ht="15.75" thickBot="1">
      <c r="A24" s="117"/>
      <c r="B24" s="112"/>
      <c r="C24" s="113"/>
      <c r="D24" s="114"/>
      <c r="E24" s="23" t="str">
        <f t="shared" si="0"/>
        <v/>
      </c>
      <c r="F24" s="121"/>
      <c r="G24" s="23" t="str">
        <f t="shared" si="1"/>
        <v/>
      </c>
      <c r="H24" s="121"/>
      <c r="I24" s="23" t="str">
        <f t="shared" si="2"/>
        <v/>
      </c>
      <c r="J24" s="180">
        <f t="shared" si="3"/>
        <v>0</v>
      </c>
    </row>
    <row r="25" spans="1:10" ht="15.75" thickBot="1">
      <c r="A25" s="117"/>
      <c r="B25" s="112"/>
      <c r="C25" s="113"/>
      <c r="D25" s="114"/>
      <c r="E25" s="23" t="str">
        <f t="shared" si="0"/>
        <v/>
      </c>
      <c r="F25" s="121"/>
      <c r="G25" s="23" t="str">
        <f t="shared" si="1"/>
        <v/>
      </c>
      <c r="H25" s="121"/>
      <c r="I25" s="23" t="str">
        <f t="shared" si="2"/>
        <v/>
      </c>
      <c r="J25" s="180">
        <f t="shared" si="3"/>
        <v>0</v>
      </c>
    </row>
    <row r="26" spans="1:10" ht="15.75" thickBot="1">
      <c r="A26" s="117"/>
      <c r="B26" s="112"/>
      <c r="C26" s="113"/>
      <c r="D26" s="114"/>
      <c r="E26" s="23" t="str">
        <f t="shared" si="0"/>
        <v/>
      </c>
      <c r="F26" s="121"/>
      <c r="G26" s="23" t="str">
        <f t="shared" si="1"/>
        <v/>
      </c>
      <c r="H26" s="121"/>
      <c r="I26" s="23" t="str">
        <f t="shared" si="2"/>
        <v/>
      </c>
      <c r="J26" s="180">
        <f t="shared" si="3"/>
        <v>0</v>
      </c>
    </row>
    <row r="27" spans="1:10" ht="15.75" thickBot="1">
      <c r="A27" s="117"/>
      <c r="B27" s="112"/>
      <c r="C27" s="113"/>
      <c r="D27" s="114"/>
      <c r="E27" s="23" t="str">
        <f t="shared" si="0"/>
        <v/>
      </c>
      <c r="F27" s="121"/>
      <c r="G27" s="23" t="str">
        <f t="shared" si="1"/>
        <v/>
      </c>
      <c r="H27" s="121"/>
      <c r="I27" s="23" t="str">
        <f t="shared" si="2"/>
        <v/>
      </c>
      <c r="J27" s="180">
        <f t="shared" si="3"/>
        <v>0</v>
      </c>
    </row>
    <row r="28" spans="1:10" ht="15.75" thickBot="1">
      <c r="A28" s="117"/>
      <c r="B28" s="112"/>
      <c r="C28" s="113"/>
      <c r="D28" s="116"/>
      <c r="E28" s="23" t="str">
        <f t="shared" si="0"/>
        <v/>
      </c>
      <c r="F28" s="121"/>
      <c r="G28" s="23" t="str">
        <f t="shared" si="1"/>
        <v/>
      </c>
      <c r="H28" s="121"/>
      <c r="I28" s="23" t="str">
        <f t="shared" si="2"/>
        <v/>
      </c>
      <c r="J28" s="180">
        <f t="shared" si="3"/>
        <v>0</v>
      </c>
    </row>
    <row r="29" spans="1:10" ht="15.75" thickBot="1">
      <c r="A29" s="115"/>
      <c r="B29" s="112"/>
      <c r="C29" s="113"/>
      <c r="D29" s="116"/>
      <c r="E29" s="23" t="str">
        <f t="shared" si="0"/>
        <v/>
      </c>
      <c r="F29" s="121"/>
      <c r="G29" s="23" t="str">
        <f t="shared" si="1"/>
        <v/>
      </c>
      <c r="H29" s="121"/>
      <c r="I29" s="23" t="str">
        <f t="shared" si="2"/>
        <v/>
      </c>
      <c r="J29" s="180">
        <f t="shared" si="3"/>
        <v>0</v>
      </c>
    </row>
    <row r="30" spans="1:10" ht="15.75" thickBot="1">
      <c r="A30" s="115"/>
      <c r="B30" s="112"/>
      <c r="C30" s="113"/>
      <c r="D30" s="116"/>
      <c r="E30" s="23" t="str">
        <f>IFERROR(F30/D30,"")</f>
        <v/>
      </c>
      <c r="F30" s="121"/>
      <c r="G30" s="23" t="str">
        <f>IFERROR(H30/D30,"")</f>
        <v/>
      </c>
      <c r="H30" s="121"/>
      <c r="I30" s="23" t="str">
        <f t="shared" si="2"/>
        <v/>
      </c>
      <c r="J30" s="180">
        <f t="shared" si="3"/>
        <v>0</v>
      </c>
    </row>
    <row r="31" spans="1:10" ht="15.75" thickBot="1">
      <c r="A31" s="115"/>
      <c r="B31" s="118"/>
      <c r="C31" s="119"/>
      <c r="D31" s="120"/>
      <c r="E31" s="23" t="str">
        <f t="shared" si="0"/>
        <v/>
      </c>
      <c r="F31" s="122"/>
      <c r="G31" s="23" t="str">
        <f t="shared" si="1"/>
        <v/>
      </c>
      <c r="H31" s="122"/>
      <c r="I31" s="23" t="str">
        <f t="shared" si="2"/>
        <v/>
      </c>
      <c r="J31" s="180">
        <f t="shared" si="3"/>
        <v>0</v>
      </c>
    </row>
    <row r="32" spans="1:10" ht="15.75" thickBot="1">
      <c r="A32" s="24"/>
      <c r="B32" s="109">
        <f>COUNTA(directservice)</f>
        <v>0</v>
      </c>
      <c r="C32" s="109">
        <f>COUNTA(admin)</f>
        <v>0</v>
      </c>
      <c r="D32" s="25"/>
      <c r="E32" s="26">
        <f>SUM(E9:E31)</f>
        <v>0</v>
      </c>
      <c r="F32" s="27">
        <f>SUM(F9:F31)</f>
        <v>0</v>
      </c>
      <c r="G32" s="26">
        <f>SUM(FTE)</f>
        <v>0</v>
      </c>
      <c r="H32" s="27">
        <f>SUM(H9:H31)</f>
        <v>0</v>
      </c>
      <c r="I32" s="26">
        <f>SUM(I9:I31)</f>
        <v>0</v>
      </c>
      <c r="J32" s="27">
        <f>SUM(Costs)</f>
        <v>0</v>
      </c>
    </row>
    <row r="33" spans="1:10" ht="26.25" thickBot="1">
      <c r="A33" s="28" t="s">
        <v>10</v>
      </c>
      <c r="B33" s="123"/>
      <c r="C33" s="29"/>
      <c r="D33" s="30"/>
      <c r="E33" s="30"/>
      <c r="F33" s="31">
        <f>F32*percentage</f>
        <v>0</v>
      </c>
      <c r="G33" s="30"/>
      <c r="H33" s="31">
        <f>H32*percentage</f>
        <v>0</v>
      </c>
      <c r="I33" s="30"/>
      <c r="J33" s="31">
        <f t="shared" si="3"/>
        <v>0</v>
      </c>
    </row>
    <row r="34" spans="1:10" ht="15.75" thickBot="1">
      <c r="A34" s="32" t="s">
        <v>11</v>
      </c>
      <c r="B34" s="33"/>
      <c r="C34" s="33"/>
      <c r="D34" s="33"/>
      <c r="E34" s="33"/>
      <c r="F34" s="198">
        <f>F32+F33</f>
        <v>0</v>
      </c>
      <c r="G34" s="33"/>
      <c r="H34" s="198">
        <f>H32+H33</f>
        <v>0</v>
      </c>
      <c r="I34" s="33"/>
      <c r="J34" s="34">
        <f>SUM(J32:J33)</f>
        <v>0</v>
      </c>
    </row>
    <row r="35" spans="1:10" ht="15.75" thickBot="1">
      <c r="A35" s="35"/>
      <c r="B35" s="36"/>
      <c r="C35" s="36"/>
      <c r="D35" s="36"/>
      <c r="E35" s="36"/>
      <c r="F35" s="146"/>
      <c r="G35" s="36"/>
      <c r="H35" s="146"/>
      <c r="I35" s="36"/>
      <c r="J35" s="37"/>
    </row>
    <row r="36" spans="1:10" ht="16.5" thickBot="1">
      <c r="A36" s="228" t="s">
        <v>12</v>
      </c>
      <c r="B36" s="229"/>
      <c r="C36" s="229"/>
      <c r="D36" s="229"/>
      <c r="E36" s="229"/>
      <c r="F36" s="229"/>
      <c r="G36" s="229"/>
      <c r="H36" s="229"/>
      <c r="I36" s="229"/>
      <c r="J36" s="230"/>
    </row>
    <row r="37" spans="1:10">
      <c r="A37" s="147"/>
      <c r="B37" s="148"/>
      <c r="C37" s="148"/>
      <c r="D37" s="149" t="s">
        <v>13</v>
      </c>
      <c r="E37" s="150"/>
      <c r="F37" s="151"/>
      <c r="G37" s="39"/>
      <c r="H37" s="151"/>
      <c r="I37" s="39"/>
      <c r="J37" s="180">
        <f>F37+H37</f>
        <v>0</v>
      </c>
    </row>
    <row r="38" spans="1:10">
      <c r="A38" s="38"/>
      <c r="B38" s="39"/>
      <c r="C38" s="39"/>
      <c r="D38" s="87" t="s">
        <v>14</v>
      </c>
      <c r="E38" s="88"/>
      <c r="F38" s="151"/>
      <c r="G38" s="39"/>
      <c r="H38" s="124"/>
      <c r="I38" s="39"/>
      <c r="J38" s="180">
        <f t="shared" ref="J38:J56" si="4">F38+H38</f>
        <v>0</v>
      </c>
    </row>
    <row r="39" spans="1:10">
      <c r="A39" s="38"/>
      <c r="B39" s="39"/>
      <c r="C39" s="39"/>
      <c r="D39" s="87" t="s">
        <v>15</v>
      </c>
      <c r="E39" s="88"/>
      <c r="F39" s="151"/>
      <c r="G39" s="39"/>
      <c r="H39" s="124"/>
      <c r="I39" s="39"/>
      <c r="J39" s="180">
        <f t="shared" si="4"/>
        <v>0</v>
      </c>
    </row>
    <row r="40" spans="1:10">
      <c r="A40" s="38"/>
      <c r="B40" s="39"/>
      <c r="C40" s="39"/>
      <c r="D40" s="87" t="s">
        <v>16</v>
      </c>
      <c r="E40" s="88"/>
      <c r="F40" s="151"/>
      <c r="G40" s="39"/>
      <c r="H40" s="124"/>
      <c r="I40" s="39"/>
      <c r="J40" s="180">
        <f t="shared" si="4"/>
        <v>0</v>
      </c>
    </row>
    <row r="41" spans="1:10">
      <c r="A41" s="38"/>
      <c r="B41" s="39"/>
      <c r="C41" s="39"/>
      <c r="D41" s="87" t="s">
        <v>17</v>
      </c>
      <c r="E41" s="88"/>
      <c r="F41" s="151"/>
      <c r="G41" s="39"/>
      <c r="H41" s="124"/>
      <c r="I41" s="39"/>
      <c r="J41" s="180">
        <f t="shared" si="4"/>
        <v>0</v>
      </c>
    </row>
    <row r="42" spans="1:10">
      <c r="A42" s="38"/>
      <c r="B42" s="39"/>
      <c r="C42" s="39"/>
      <c r="D42" s="87" t="s">
        <v>18</v>
      </c>
      <c r="E42" s="88"/>
      <c r="F42" s="151"/>
      <c r="G42" s="39"/>
      <c r="H42" s="124"/>
      <c r="I42" s="39"/>
      <c r="J42" s="180">
        <f t="shared" si="4"/>
        <v>0</v>
      </c>
    </row>
    <row r="43" spans="1:10">
      <c r="A43" s="40"/>
      <c r="B43" s="41"/>
      <c r="C43" s="41"/>
      <c r="D43" s="89" t="s">
        <v>19</v>
      </c>
      <c r="E43" s="90"/>
      <c r="F43" s="151"/>
      <c r="G43" s="39"/>
      <c r="H43" s="124"/>
      <c r="I43" s="39"/>
      <c r="J43" s="180">
        <f t="shared" si="4"/>
        <v>0</v>
      </c>
    </row>
    <row r="44" spans="1:10">
      <c r="A44" s="40"/>
      <c r="B44" s="41"/>
      <c r="C44" s="41"/>
      <c r="D44" s="89" t="s">
        <v>20</v>
      </c>
      <c r="E44" s="90"/>
      <c r="F44" s="151"/>
      <c r="G44" s="39"/>
      <c r="H44" s="124"/>
      <c r="I44" s="39"/>
      <c r="J44" s="180">
        <f t="shared" si="4"/>
        <v>0</v>
      </c>
    </row>
    <row r="45" spans="1:10">
      <c r="A45" s="40"/>
      <c r="B45" s="41"/>
      <c r="C45" s="41"/>
      <c r="D45" s="89" t="s">
        <v>21</v>
      </c>
      <c r="E45" s="90"/>
      <c r="F45" s="151"/>
      <c r="G45" s="39"/>
      <c r="H45" s="124"/>
      <c r="I45" s="39"/>
      <c r="J45" s="180">
        <f t="shared" si="4"/>
        <v>0</v>
      </c>
    </row>
    <row r="46" spans="1:10">
      <c r="A46" s="40"/>
      <c r="B46" s="41"/>
      <c r="C46" s="41"/>
      <c r="D46" s="89" t="s">
        <v>22</v>
      </c>
      <c r="E46" s="90"/>
      <c r="F46" s="151"/>
      <c r="G46" s="39"/>
      <c r="H46" s="124"/>
      <c r="I46" s="39"/>
      <c r="J46" s="180">
        <f t="shared" si="4"/>
        <v>0</v>
      </c>
    </row>
    <row r="47" spans="1:10">
      <c r="A47" s="40"/>
      <c r="B47" s="41"/>
      <c r="C47" s="41"/>
      <c r="D47" s="89" t="s">
        <v>23</v>
      </c>
      <c r="E47" s="90"/>
      <c r="F47" s="151"/>
      <c r="G47" s="39"/>
      <c r="H47" s="124"/>
      <c r="I47" s="39"/>
      <c r="J47" s="180">
        <f t="shared" si="4"/>
        <v>0</v>
      </c>
    </row>
    <row r="48" spans="1:10">
      <c r="A48" s="218" t="s">
        <v>24</v>
      </c>
      <c r="B48" s="219"/>
      <c r="C48" s="220"/>
      <c r="D48" s="1" t="s">
        <v>25</v>
      </c>
      <c r="E48" s="1"/>
      <c r="F48" s="42">
        <f>'Prof &amp; Special Svcs Detail'!$E$47</f>
        <v>0</v>
      </c>
      <c r="G48" s="39"/>
      <c r="H48" s="42">
        <f>'Prof &amp; Special Svcs Detail'!$H$47</f>
        <v>0</v>
      </c>
      <c r="I48" s="39"/>
      <c r="J48" s="42">
        <f>F48+H48</f>
        <v>0</v>
      </c>
    </row>
    <row r="49" spans="1:10">
      <c r="A49" s="43"/>
      <c r="B49" s="44"/>
      <c r="C49" s="44"/>
      <c r="D49" s="89" t="s">
        <v>26</v>
      </c>
      <c r="E49" s="90"/>
      <c r="F49" s="124"/>
      <c r="G49" s="39"/>
      <c r="H49" s="124"/>
      <c r="I49" s="39"/>
      <c r="J49" s="42">
        <f t="shared" si="4"/>
        <v>0</v>
      </c>
    </row>
    <row r="50" spans="1:10">
      <c r="A50" s="40"/>
      <c r="B50" s="41"/>
      <c r="C50" s="41"/>
      <c r="D50" s="89" t="s">
        <v>27</v>
      </c>
      <c r="E50" s="90"/>
      <c r="F50" s="124"/>
      <c r="G50" s="39"/>
      <c r="H50" s="124"/>
      <c r="I50" s="39"/>
      <c r="J50" s="42">
        <f>F50+H50</f>
        <v>0</v>
      </c>
    </row>
    <row r="51" spans="1:10">
      <c r="A51" s="40"/>
      <c r="B51" s="41"/>
      <c r="C51" s="41"/>
      <c r="D51" s="89" t="s">
        <v>28</v>
      </c>
      <c r="E51" s="90"/>
      <c r="F51" s="124"/>
      <c r="G51" s="39"/>
      <c r="H51" s="124"/>
      <c r="I51" s="39"/>
      <c r="J51" s="42">
        <f t="shared" si="4"/>
        <v>0</v>
      </c>
    </row>
    <row r="52" spans="1:10">
      <c r="A52" s="40"/>
      <c r="B52" s="41"/>
      <c r="C52" s="41"/>
      <c r="D52" s="89" t="s">
        <v>29</v>
      </c>
      <c r="E52" s="90"/>
      <c r="F52" s="124"/>
      <c r="G52" s="39"/>
      <c r="H52" s="124"/>
      <c r="I52" s="39"/>
      <c r="J52" s="42">
        <f>F52+H52</f>
        <v>0</v>
      </c>
    </row>
    <row r="53" spans="1:10">
      <c r="A53" s="40"/>
      <c r="B53" s="41"/>
      <c r="C53" s="41"/>
      <c r="D53" s="89" t="s">
        <v>30</v>
      </c>
      <c r="E53" s="90"/>
      <c r="F53" s="124"/>
      <c r="G53" s="39"/>
      <c r="H53" s="124"/>
      <c r="I53" s="39"/>
      <c r="J53" s="42">
        <f t="shared" si="4"/>
        <v>0</v>
      </c>
    </row>
    <row r="54" spans="1:10">
      <c r="A54" s="40"/>
      <c r="B54" s="41"/>
      <c r="C54" s="41"/>
      <c r="D54" s="89" t="s">
        <v>31</v>
      </c>
      <c r="E54" s="90"/>
      <c r="F54" s="124"/>
      <c r="G54" s="39"/>
      <c r="H54" s="124"/>
      <c r="I54" s="39"/>
      <c r="J54" s="42">
        <f t="shared" si="4"/>
        <v>0</v>
      </c>
    </row>
    <row r="55" spans="1:10">
      <c r="A55" s="40"/>
      <c r="B55" s="41"/>
      <c r="C55" s="41"/>
      <c r="D55" s="89" t="s">
        <v>32</v>
      </c>
      <c r="E55" s="90"/>
      <c r="F55" s="124"/>
      <c r="G55" s="39"/>
      <c r="H55" s="124"/>
      <c r="I55" s="39"/>
      <c r="J55" s="42">
        <f t="shared" si="4"/>
        <v>0</v>
      </c>
    </row>
    <row r="56" spans="1:10">
      <c r="A56" s="40"/>
      <c r="B56" s="41"/>
      <c r="C56" s="41"/>
      <c r="D56" s="89" t="s">
        <v>33</v>
      </c>
      <c r="E56" s="90"/>
      <c r="F56" s="124"/>
      <c r="G56" s="39"/>
      <c r="H56" s="124"/>
      <c r="I56" s="39"/>
      <c r="J56" s="42">
        <f t="shared" si="4"/>
        <v>0</v>
      </c>
    </row>
    <row r="57" spans="1:10">
      <c r="A57" s="218" t="s">
        <v>24</v>
      </c>
      <c r="B57" s="219"/>
      <c r="C57" s="220"/>
      <c r="D57" s="91" t="s">
        <v>34</v>
      </c>
      <c r="E57" s="92"/>
      <c r="F57" s="42">
        <f>'Misc Costs Detail'!$E$48</f>
        <v>0</v>
      </c>
      <c r="G57" s="39"/>
      <c r="H57" s="42">
        <f>'Misc Costs Detail'!$H$48</f>
        <v>0</v>
      </c>
      <c r="I57" s="39"/>
      <c r="J57" s="42">
        <f>F57+H57</f>
        <v>0</v>
      </c>
    </row>
    <row r="58" spans="1:10" ht="15.75" thickBot="1">
      <c r="A58" s="45"/>
      <c r="B58" s="46"/>
      <c r="C58" s="46"/>
      <c r="D58" s="202"/>
      <c r="E58" s="126"/>
      <c r="F58" s="125"/>
      <c r="G58" s="39"/>
      <c r="H58" s="125"/>
      <c r="I58" s="39"/>
      <c r="J58" s="181"/>
    </row>
    <row r="59" spans="1:10" ht="15.75" thickBot="1">
      <c r="A59" s="2" t="s">
        <v>35</v>
      </c>
      <c r="B59" s="47"/>
      <c r="C59" s="47"/>
      <c r="D59" s="47"/>
      <c r="E59" s="47"/>
      <c r="F59" s="48">
        <f>SUM(F37:F58)</f>
        <v>0</v>
      </c>
      <c r="G59" s="39"/>
      <c r="H59" s="48">
        <f>SUM(H37:H58)</f>
        <v>0</v>
      </c>
      <c r="I59" s="39"/>
      <c r="J59" s="48">
        <f>SUM(OperatingExpenses)</f>
        <v>0</v>
      </c>
    </row>
    <row r="60" spans="1:10" ht="15.75" thickBot="1">
      <c r="A60" s="3" t="s">
        <v>36</v>
      </c>
      <c r="B60" s="49"/>
      <c r="C60" s="49"/>
      <c r="D60" s="49"/>
      <c r="E60" s="49"/>
      <c r="F60" s="108">
        <f>'Admin Costs Detail'!$E$48</f>
        <v>0</v>
      </c>
      <c r="G60" s="39"/>
      <c r="H60" s="108">
        <f>'Admin Costs Detail'!$G$48</f>
        <v>0</v>
      </c>
      <c r="I60" s="39"/>
      <c r="J60" s="108">
        <f>'Admin Costs Detail'!E48+'Admin Costs Detail'!G48</f>
        <v>0</v>
      </c>
    </row>
    <row r="61" spans="1:10" ht="15.75" thickBot="1">
      <c r="A61" s="4" t="s">
        <v>37</v>
      </c>
      <c r="B61" s="50"/>
      <c r="C61" s="50"/>
      <c r="D61" s="50"/>
      <c r="E61" s="50"/>
      <c r="F61" s="51">
        <f>F60+F59+F34</f>
        <v>0</v>
      </c>
      <c r="G61" s="39"/>
      <c r="H61" s="51">
        <f>H60+H59+H34</f>
        <v>0</v>
      </c>
      <c r="I61" s="39"/>
      <c r="J61" s="51">
        <f>PersonnelCosts+Totaloperating+admincosts</f>
        <v>0</v>
      </c>
    </row>
    <row r="62" spans="1:10" ht="15.75" thickBot="1">
      <c r="A62" s="52"/>
      <c r="B62" s="53"/>
      <c r="C62" s="53"/>
      <c r="D62" s="53"/>
      <c r="E62" s="53"/>
      <c r="F62" s="53"/>
      <c r="G62" s="152"/>
      <c r="H62" s="53"/>
      <c r="I62" s="152"/>
      <c r="J62" s="54"/>
    </row>
    <row r="63" spans="1:10" ht="15.75">
      <c r="A63" s="55" t="s">
        <v>91</v>
      </c>
      <c r="B63" s="56"/>
      <c r="C63" s="56"/>
      <c r="D63" s="56"/>
      <c r="E63" s="56"/>
      <c r="F63" s="177" t="s">
        <v>38</v>
      </c>
      <c r="G63" s="178"/>
      <c r="H63" s="177" t="s">
        <v>38</v>
      </c>
      <c r="I63" s="56"/>
      <c r="J63" s="179" t="s">
        <v>38</v>
      </c>
    </row>
    <row r="64" spans="1:10">
      <c r="A64" s="127"/>
      <c r="B64" s="153"/>
      <c r="C64" s="154"/>
      <c r="D64" s="154"/>
      <c r="E64" s="154"/>
      <c r="F64" s="124"/>
      <c r="G64" s="155"/>
      <c r="H64" s="124">
        <v>0</v>
      </c>
      <c r="I64" s="155"/>
      <c r="J64" s="42">
        <f>F64+H64</f>
        <v>0</v>
      </c>
    </row>
    <row r="65" spans="1:12">
      <c r="A65" s="127"/>
      <c r="B65" s="156"/>
      <c r="C65" s="148"/>
      <c r="D65" s="148"/>
      <c r="E65" s="148"/>
      <c r="F65" s="124"/>
      <c r="G65" s="157"/>
      <c r="H65" s="124">
        <v>0</v>
      </c>
      <c r="I65" s="157"/>
      <c r="J65" s="42">
        <f t="shared" ref="J65:J68" si="5">F65+H65</f>
        <v>0</v>
      </c>
    </row>
    <row r="66" spans="1:12">
      <c r="A66" s="127"/>
      <c r="B66" s="158"/>
      <c r="C66" s="159"/>
      <c r="D66" s="148"/>
      <c r="E66" s="148"/>
      <c r="F66" s="124"/>
      <c r="G66" s="157"/>
      <c r="H66" s="124">
        <v>0</v>
      </c>
      <c r="I66" s="157"/>
      <c r="J66" s="42">
        <f t="shared" si="5"/>
        <v>0</v>
      </c>
    </row>
    <row r="67" spans="1:12">
      <c r="A67" s="127"/>
      <c r="B67" s="158"/>
      <c r="C67" s="159"/>
      <c r="D67" s="148"/>
      <c r="E67" s="148"/>
      <c r="F67" s="124"/>
      <c r="G67" s="157"/>
      <c r="H67" s="124">
        <v>0</v>
      </c>
      <c r="I67" s="157"/>
      <c r="J67" s="42">
        <f t="shared" si="5"/>
        <v>0</v>
      </c>
    </row>
    <row r="68" spans="1:12" ht="15.75" thickBot="1">
      <c r="A68" s="127"/>
      <c r="B68" s="160"/>
      <c r="C68" s="161"/>
      <c r="D68" s="162"/>
      <c r="E68" s="162"/>
      <c r="F68" s="124"/>
      <c r="G68" s="163"/>
      <c r="H68" s="124">
        <v>0</v>
      </c>
      <c r="I68" s="163"/>
      <c r="J68" s="42">
        <f t="shared" si="5"/>
        <v>0</v>
      </c>
    </row>
    <row r="69" spans="1:12" ht="15.75" thickBot="1">
      <c r="A69" s="195" t="s">
        <v>39</v>
      </c>
      <c r="B69" s="57"/>
      <c r="C69" s="57"/>
      <c r="D69" s="58"/>
      <c r="E69" s="58"/>
      <c r="F69" s="192">
        <f>SUM(F64:F68)</f>
        <v>0</v>
      </c>
      <c r="G69" s="58"/>
      <c r="H69" s="192">
        <f>SUM(H64:H68)</f>
        <v>0</v>
      </c>
      <c r="I69" s="58"/>
      <c r="J69" s="192">
        <f>SUM(Revenue)</f>
        <v>0</v>
      </c>
    </row>
    <row r="70" spans="1:12" ht="15.75" thickBot="1">
      <c r="A70" s="194" t="s">
        <v>40</v>
      </c>
      <c r="B70" s="59"/>
      <c r="C70" s="59"/>
      <c r="D70" s="190"/>
      <c r="E70" s="193"/>
      <c r="F70" s="99">
        <f>F61-F69</f>
        <v>0</v>
      </c>
      <c r="G70" s="191"/>
      <c r="H70" s="99">
        <f>H61-H69</f>
        <v>0</v>
      </c>
      <c r="I70" s="191"/>
      <c r="J70" s="196">
        <f>Gross-Totalrevenue</f>
        <v>0</v>
      </c>
    </row>
    <row r="71" spans="1:12">
      <c r="A71" s="60"/>
      <c r="B71" s="94"/>
      <c r="C71" s="95"/>
      <c r="D71" s="96"/>
      <c r="E71" s="97"/>
      <c r="F71" s="164"/>
      <c r="G71" s="165"/>
      <c r="H71" s="164"/>
      <c r="I71" s="165"/>
      <c r="J71" s="100"/>
    </row>
    <row r="72" spans="1:12">
      <c r="A72" s="104"/>
      <c r="B72" s="94"/>
      <c r="C72" s="94"/>
      <c r="D72" s="98"/>
      <c r="E72" s="97"/>
      <c r="F72" s="166"/>
      <c r="G72" s="97"/>
      <c r="H72" s="166"/>
      <c r="I72" s="97"/>
      <c r="J72" s="101"/>
    </row>
    <row r="73" spans="1:12" ht="16.5" thickBot="1">
      <c r="A73" s="104"/>
      <c r="B73" s="94"/>
      <c r="C73" s="94"/>
      <c r="D73" s="221"/>
      <c r="E73" s="221"/>
      <c r="F73" s="221"/>
      <c r="G73" s="222"/>
      <c r="H73" s="222"/>
      <c r="I73" s="222"/>
      <c r="J73" s="223"/>
    </row>
    <row r="74" spans="1:12">
      <c r="A74" s="93"/>
      <c r="B74" s="95"/>
      <c r="C74" s="102"/>
      <c r="D74" s="224" t="s">
        <v>80</v>
      </c>
      <c r="E74" s="225"/>
      <c r="F74" s="225"/>
      <c r="G74" s="226"/>
      <c r="H74" s="226"/>
      <c r="I74" s="226"/>
      <c r="J74" s="227"/>
    </row>
    <row r="75" spans="1:12">
      <c r="A75" s="93"/>
      <c r="B75" s="95"/>
      <c r="C75" s="106"/>
      <c r="D75" s="105" t="s">
        <v>41</v>
      </c>
      <c r="E75" s="95"/>
      <c r="F75" s="95"/>
      <c r="G75" s="95"/>
      <c r="H75" s="167"/>
      <c r="I75" s="95"/>
      <c r="J75" s="176">
        <f>H75</f>
        <v>0</v>
      </c>
    </row>
    <row r="76" spans="1:12">
      <c r="A76" s="93"/>
      <c r="B76" s="95"/>
      <c r="C76" s="106"/>
      <c r="D76" s="105" t="s">
        <v>42</v>
      </c>
      <c r="E76" s="95"/>
      <c r="F76" s="95"/>
      <c r="G76" s="95"/>
      <c r="H76" s="168" t="str">
        <f>IFERROR(H77*60,"")</f>
        <v/>
      </c>
      <c r="I76" s="95"/>
      <c r="J76" s="106"/>
    </row>
    <row r="77" spans="1:12">
      <c r="A77" s="93"/>
      <c r="B77" s="95"/>
      <c r="C77" s="106"/>
      <c r="D77" s="61" t="s">
        <v>43</v>
      </c>
      <c r="E77" s="95"/>
      <c r="F77" s="95"/>
      <c r="G77" s="95"/>
      <c r="H77" s="201" t="e">
        <f>IF(ISERR(((((H75*2.02)/(SUM(H75*2.02)+(H80*2.61)+(H85*3.88))))*$H$61)/(H75*60)),0,((((H75*2.02)/(SUM(H75*2.02)+(H80*2.61)+(H85*3.88)))))*$H$61)/(H75*60)</f>
        <v>#DIV/0!</v>
      </c>
      <c r="I77" s="95"/>
      <c r="J77" s="106"/>
      <c r="L77" s="199"/>
    </row>
    <row r="78" spans="1:12" ht="15.75" thickBot="1">
      <c r="A78" s="93"/>
      <c r="B78" s="95"/>
      <c r="C78" s="106"/>
      <c r="D78" s="61" t="s">
        <v>44</v>
      </c>
      <c r="E78" s="95"/>
      <c r="F78" s="95"/>
      <c r="G78" s="95"/>
      <c r="H78" s="169" t="e">
        <f>H75*H76</f>
        <v>#VALUE!</v>
      </c>
      <c r="I78" s="95"/>
      <c r="J78" s="106"/>
      <c r="L78" s="200"/>
    </row>
    <row r="79" spans="1:12">
      <c r="A79" s="93"/>
      <c r="B79" s="95"/>
      <c r="C79" s="106"/>
      <c r="D79" s="224" t="s">
        <v>81</v>
      </c>
      <c r="E79" s="225"/>
      <c r="F79" s="225"/>
      <c r="G79" s="226"/>
      <c r="H79" s="226"/>
      <c r="I79" s="226"/>
      <c r="J79" s="227"/>
    </row>
    <row r="80" spans="1:12">
      <c r="A80" s="93"/>
      <c r="B80" s="95"/>
      <c r="C80" s="106"/>
      <c r="D80" s="105" t="s">
        <v>41</v>
      </c>
      <c r="E80" s="95"/>
      <c r="F80" s="95"/>
      <c r="G80" s="95"/>
      <c r="H80" s="167"/>
      <c r="I80" s="95"/>
      <c r="J80" s="176">
        <f>H80</f>
        <v>0</v>
      </c>
    </row>
    <row r="81" spans="1:12">
      <c r="A81" s="93"/>
      <c r="B81" s="95"/>
      <c r="C81" s="106"/>
      <c r="D81" s="105" t="s">
        <v>42</v>
      </c>
      <c r="E81" s="95"/>
      <c r="F81" s="95"/>
      <c r="G81" s="95"/>
      <c r="H81" s="168" t="e">
        <f>H82*60</f>
        <v>#DIV/0!</v>
      </c>
      <c r="I81" s="95"/>
      <c r="J81" s="106"/>
    </row>
    <row r="82" spans="1:12">
      <c r="A82" s="93"/>
      <c r="B82" s="95"/>
      <c r="C82" s="106"/>
      <c r="D82" s="61" t="s">
        <v>43</v>
      </c>
      <c r="E82" s="95"/>
      <c r="F82" s="95"/>
      <c r="G82" s="95"/>
      <c r="H82" s="201" t="e">
        <f>IF(ISERR(((((H80*2.61)/(SUM($H$75*2.02)+($H$80*2.61)+($H$85*3.88))))*$H$61)/(H80*60)),0,((((H80*2.61)/(SUM($H$75*2.02)+($H$80*2.61)+($H$85*3.88)))))*$H$61)/(H80*60)</f>
        <v>#DIV/0!</v>
      </c>
      <c r="I82" s="95"/>
      <c r="J82" s="106"/>
      <c r="L82" s="200"/>
    </row>
    <row r="83" spans="1:12" ht="15.75" thickBot="1">
      <c r="A83" s="93"/>
      <c r="B83" s="95"/>
      <c r="C83" s="106"/>
      <c r="D83" s="61" t="s">
        <v>44</v>
      </c>
      <c r="E83" s="95"/>
      <c r="F83" s="95"/>
      <c r="G83" s="95"/>
      <c r="H83" s="170" t="e">
        <f>H80*H81</f>
        <v>#DIV/0!</v>
      </c>
      <c r="I83" s="95"/>
      <c r="J83" s="106"/>
    </row>
    <row r="84" spans="1:12">
      <c r="A84" s="93"/>
      <c r="B84" s="95"/>
      <c r="C84" s="106"/>
      <c r="D84" s="224" t="s">
        <v>82</v>
      </c>
      <c r="E84" s="225"/>
      <c r="F84" s="225"/>
      <c r="G84" s="226"/>
      <c r="H84" s="226"/>
      <c r="I84" s="226"/>
      <c r="J84" s="227"/>
    </row>
    <row r="85" spans="1:12">
      <c r="A85" s="93"/>
      <c r="B85" s="95"/>
      <c r="C85" s="106"/>
      <c r="D85" s="105" t="s">
        <v>41</v>
      </c>
      <c r="E85" s="95"/>
      <c r="F85" s="95"/>
      <c r="G85" s="95"/>
      <c r="H85" s="167"/>
      <c r="I85" s="95"/>
      <c r="J85" s="176">
        <f>H85</f>
        <v>0</v>
      </c>
    </row>
    <row r="86" spans="1:12">
      <c r="A86" s="93"/>
      <c r="B86" s="95"/>
      <c r="C86" s="106"/>
      <c r="D86" s="105" t="s">
        <v>42</v>
      </c>
      <c r="E86" s="95"/>
      <c r="F86" s="95"/>
      <c r="G86" s="95"/>
      <c r="H86" s="168" t="e">
        <f>H87*60</f>
        <v>#DIV/0!</v>
      </c>
      <c r="I86" s="95"/>
      <c r="J86" s="106"/>
    </row>
    <row r="87" spans="1:12">
      <c r="A87" s="93"/>
      <c r="B87" s="95"/>
      <c r="C87" s="106"/>
      <c r="D87" s="61" t="s">
        <v>43</v>
      </c>
      <c r="E87" s="95"/>
      <c r="F87" s="95"/>
      <c r="G87" s="95"/>
      <c r="H87" s="201" t="e">
        <f>IF(ISERR(((((H85*3.88)/(SUM($H$75*2.02)+($H$80*2.61)+($H$85*3.88))))*$H$61)/(H85*60)),0,((((H85*3.88)/(SUM($H$75*2.02)+($H$80*2.61)+($H$85*3.88)))))*$H$61)/(H85*60)</f>
        <v>#DIV/0!</v>
      </c>
      <c r="I87" s="95"/>
      <c r="J87" s="106"/>
      <c r="L87" s="200"/>
    </row>
    <row r="88" spans="1:12" ht="15.75" thickBot="1">
      <c r="A88" s="93"/>
      <c r="B88" s="95"/>
      <c r="C88" s="106"/>
      <c r="D88" s="61" t="s">
        <v>44</v>
      </c>
      <c r="E88" s="95"/>
      <c r="F88" s="95"/>
      <c r="G88" s="95"/>
      <c r="H88" s="170" t="e">
        <f>H85*H86</f>
        <v>#DIV/0!</v>
      </c>
      <c r="I88" s="95"/>
      <c r="J88" s="106"/>
    </row>
    <row r="89" spans="1:12">
      <c r="A89" s="93"/>
      <c r="B89" s="95"/>
      <c r="C89" s="106"/>
      <c r="D89" s="224" t="s">
        <v>83</v>
      </c>
      <c r="E89" s="225"/>
      <c r="F89" s="225"/>
      <c r="G89" s="226"/>
      <c r="H89" s="226"/>
      <c r="I89" s="226"/>
      <c r="J89" s="227"/>
    </row>
    <row r="90" spans="1:12">
      <c r="A90" s="93"/>
      <c r="B90" s="95"/>
      <c r="C90" s="106"/>
      <c r="D90" s="61" t="s">
        <v>85</v>
      </c>
      <c r="E90" s="95"/>
      <c r="F90" s="167"/>
      <c r="G90" s="95"/>
      <c r="H90" s="95"/>
      <c r="I90" s="95"/>
      <c r="J90" s="176">
        <f>F90</f>
        <v>0</v>
      </c>
    </row>
    <row r="91" spans="1:12">
      <c r="A91" s="93"/>
      <c r="B91" s="95"/>
      <c r="C91" s="106"/>
      <c r="D91" s="61" t="s">
        <v>86</v>
      </c>
      <c r="E91" s="95"/>
      <c r="F91" s="168">
        <f>IF(ISERR(F61/F90),0,(F61/F90))</f>
        <v>0</v>
      </c>
      <c r="G91" s="95"/>
      <c r="H91" s="95"/>
      <c r="I91" s="95"/>
      <c r="J91" s="106"/>
    </row>
    <row r="92" spans="1:12">
      <c r="A92" s="93"/>
      <c r="B92" s="95"/>
      <c r="C92" s="106"/>
      <c r="D92" s="173" t="s">
        <v>44</v>
      </c>
      <c r="E92" s="95"/>
      <c r="F92" s="170">
        <f>F90*F91</f>
        <v>0</v>
      </c>
      <c r="G92" s="95"/>
      <c r="H92" s="95"/>
      <c r="I92" s="95"/>
      <c r="J92" s="106"/>
    </row>
    <row r="93" spans="1:12" ht="15.75" thickBot="1">
      <c r="A93" s="267"/>
      <c r="B93" s="103"/>
      <c r="C93" s="107"/>
      <c r="D93" s="174" t="s">
        <v>45</v>
      </c>
      <c r="E93" s="172"/>
      <c r="F93" s="171">
        <f>F92</f>
        <v>0</v>
      </c>
      <c r="G93" s="175"/>
      <c r="H93" s="171" t="e">
        <f>H88+H83+H78</f>
        <v>#DIV/0!</v>
      </c>
      <c r="I93" s="103"/>
      <c r="J93" s="171" t="e">
        <f>H93+F93</f>
        <v>#DIV/0!</v>
      </c>
    </row>
    <row r="543" spans="1:1">
      <c r="A543" s="86"/>
    </row>
    <row r="544" spans="1:1">
      <c r="A544" s="86" t="s">
        <v>76</v>
      </c>
    </row>
  </sheetData>
  <sheetProtection selectLockedCells="1"/>
  <mergeCells count="17">
    <mergeCell ref="D79:J79"/>
    <mergeCell ref="D84:J84"/>
    <mergeCell ref="D89:J89"/>
    <mergeCell ref="E7:F7"/>
    <mergeCell ref="G7:H7"/>
    <mergeCell ref="I7:J7"/>
    <mergeCell ref="I5:J5"/>
    <mergeCell ref="A48:C48"/>
    <mergeCell ref="A57:C57"/>
    <mergeCell ref="D73:J73"/>
    <mergeCell ref="D74:J74"/>
    <mergeCell ref="A36:J36"/>
    <mergeCell ref="A1:J1"/>
    <mergeCell ref="B2:J2"/>
    <mergeCell ref="B3:C3"/>
    <mergeCell ref="A4:B4"/>
    <mergeCell ref="C4:J4"/>
  </mergeCells>
  <conditionalFormatting sqref="D72">
    <cfRule type="expression" dxfId="27" priority="79">
      <formula>$D$72&gt;$G$5</formula>
    </cfRule>
  </conditionalFormatting>
  <conditionalFormatting sqref="H82">
    <cfRule type="expression" dxfId="26" priority="65">
      <formula>#REF!&gt;2.61</formula>
    </cfRule>
  </conditionalFormatting>
  <conditionalFormatting sqref="H77">
    <cfRule type="expression" dxfId="25" priority="28">
      <formula>$J$77&gt;2.02</formula>
    </cfRule>
  </conditionalFormatting>
  <conditionalFormatting sqref="H87">
    <cfRule type="expression" dxfId="24" priority="24">
      <formula>#REF!&gt;2.61</formula>
    </cfRule>
  </conditionalFormatting>
  <conditionalFormatting sqref="F61">
    <cfRule type="expression" dxfId="23" priority="87">
      <formula>IF(A4=#REF!,"",$J$61&gt;1934437)</formula>
    </cfRule>
    <cfRule type="expression" dxfId="22" priority="88">
      <formula>IF(A4=#REF!,"$F$60&gt;1934437",$J$61&gt;565563)</formula>
    </cfRule>
  </conditionalFormatting>
  <conditionalFormatting sqref="F93">
    <cfRule type="expression" dxfId="21" priority="89">
      <formula>IF(A4=#REF!,"$F$60&gt;1934437",$J$61&gt;565563)</formula>
    </cfRule>
    <cfRule type="expression" dxfId="20" priority="90">
      <formula>IF(A4=#REF!,"",$J$61&gt;1934437)</formula>
    </cfRule>
  </conditionalFormatting>
  <conditionalFormatting sqref="H61">
    <cfRule type="expression" dxfId="19" priority="91">
      <formula>IF(B4=#REF!,"",$J$61&gt;1934437)</formula>
    </cfRule>
    <cfRule type="expression" dxfId="18" priority="92">
      <formula>IF(B4=#REF!,"$F$60&gt;1934437",$J$61&gt;565563)</formula>
    </cfRule>
  </conditionalFormatting>
  <conditionalFormatting sqref="H93">
    <cfRule type="expression" dxfId="17" priority="93">
      <formula>IF(B4=#REF!,"$F$60&gt;1934437",$J$61&gt;565563)</formula>
    </cfRule>
    <cfRule type="expression" dxfId="16" priority="94">
      <formula>IF(B4=#REF!,"",$J$61&gt;1934437)</formula>
    </cfRule>
  </conditionalFormatting>
  <conditionalFormatting sqref="A7:E7 G7 J6 A6:H6 J80 J85 J90 J8:J33 I6:I33 A36 I37:I74 J37:J60 A80:H83 A79:C79 A85:H88 A84:C84 A89:C89 A90:H93 J71:J75 A71:H78 A70:E70 G70 A35:J35 A8:H33 A37:H69 J62:J69">
    <cfRule type="expression" dxfId="15" priority="99">
      <formula>$C$4=$A$998</formula>
    </cfRule>
  </conditionalFormatting>
  <conditionalFormatting sqref="I75 I80 I85 I90">
    <cfRule type="expression" dxfId="14" priority="17">
      <formula>$C$4=$A$998</formula>
    </cfRule>
  </conditionalFormatting>
  <conditionalFormatting sqref="I76:J78">
    <cfRule type="expression" dxfId="13" priority="16">
      <formula>$C$4=$A$998</formula>
    </cfRule>
  </conditionalFormatting>
  <conditionalFormatting sqref="I81:J83">
    <cfRule type="expression" dxfId="12" priority="15">
      <formula>$C$4=$A$998</formula>
    </cfRule>
  </conditionalFormatting>
  <conditionalFormatting sqref="I86:J88">
    <cfRule type="expression" dxfId="11" priority="14">
      <formula>$C$4=$A$998</formula>
    </cfRule>
  </conditionalFormatting>
  <conditionalFormatting sqref="I91:J92 I93">
    <cfRule type="expression" dxfId="10" priority="13">
      <formula>$C$4=$A$998</formula>
    </cfRule>
  </conditionalFormatting>
  <conditionalFormatting sqref="D79:J79">
    <cfRule type="expression" dxfId="9" priority="12">
      <formula>$C$4=$A$998</formula>
    </cfRule>
  </conditionalFormatting>
  <conditionalFormatting sqref="D84:J84">
    <cfRule type="expression" dxfId="8" priority="11">
      <formula>$C$4=$A$998</formula>
    </cfRule>
  </conditionalFormatting>
  <conditionalFormatting sqref="D89:J89">
    <cfRule type="expression" dxfId="7" priority="10">
      <formula>$C$4=$A$998</formula>
    </cfRule>
  </conditionalFormatting>
  <conditionalFormatting sqref="H93">
    <cfRule type="expression" dxfId="6" priority="8">
      <formula>IF(C4=#REF!,"$F$60&gt;1934437",$J$61&gt;565563)</formula>
    </cfRule>
    <cfRule type="expression" dxfId="5" priority="9">
      <formula>IF(C4=#REF!,"",$J$61&gt;1934437)</formula>
    </cfRule>
  </conditionalFormatting>
  <conditionalFormatting sqref="J93">
    <cfRule type="expression" dxfId="4" priority="5">
      <formula>IF(E4=#REF!,"$F$60&gt;1934437",$J$61&gt;565563)</formula>
    </cfRule>
    <cfRule type="expression" dxfId="3" priority="6">
      <formula>IF(E4=#REF!,"",$J$61&gt;1934437)</formula>
    </cfRule>
  </conditionalFormatting>
  <conditionalFormatting sqref="J93">
    <cfRule type="expression" dxfId="2" priority="7">
      <formula>$C$4=$A$998</formula>
    </cfRule>
  </conditionalFormatting>
  <conditionalFormatting sqref="B33">
    <cfRule type="expression" dxfId="1" priority="3">
      <formula>$B$33&gt;0.25</formula>
    </cfRule>
  </conditionalFormatting>
  <conditionalFormatting sqref="J70">
    <cfRule type="expression" priority="1">
      <formula>"$J$70=78,919"</formula>
    </cfRule>
    <cfRule type="cellIs" dxfId="0" priority="2" stopIfTrue="1" operator="greaterThan">
      <formula>$I$5</formula>
    </cfRule>
  </conditionalFormatting>
  <dataValidations xWindow="656" yWindow="277" count="2">
    <dataValidation type="list" allowBlank="1" showInputMessage="1" showErrorMessage="1" sqref="B9:C31">
      <formula1>$A$543:$A$544</formula1>
    </dataValidation>
    <dataValidation allowBlank="1" showErrorMessage="1" sqref="C4:J4"/>
  </dataValidations>
  <pageMargins left="0.7" right="0.7" top="0.75" bottom="0.75" header="0.3" footer="0.3"/>
  <pageSetup scale="50" fitToHeight="2" orientation="landscape" r:id="rId1"/>
  <rowBreaks count="1" manualBreakCount="1">
    <brk id="6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H21" sqref="H21"/>
    </sheetView>
  </sheetViews>
  <sheetFormatPr defaultColWidth="9.140625" defaultRowHeight="15"/>
  <cols>
    <col min="1" max="2" width="9.140625" style="9"/>
    <col min="3" max="3" width="20.42578125" style="9" bestFit="1" customWidth="1"/>
    <col min="4" max="4" width="9.140625" style="9"/>
    <col min="5" max="5" width="17.28515625" style="9" customWidth="1"/>
    <col min="6" max="6" width="5.28515625" style="9" customWidth="1"/>
    <col min="7" max="7" width="0" style="9" hidden="1" customWidth="1"/>
    <col min="8" max="8" width="18.140625" style="9" customWidth="1"/>
    <col min="9" max="16384" width="9.140625" style="9"/>
  </cols>
  <sheetData>
    <row r="1" spans="1:8" ht="15.75">
      <c r="A1" s="240" t="s">
        <v>46</v>
      </c>
      <c r="B1" s="241"/>
      <c r="C1" s="241"/>
      <c r="D1" s="241"/>
      <c r="E1" s="241"/>
      <c r="F1" s="241"/>
      <c r="G1" s="241"/>
    </row>
    <row r="2" spans="1:8">
      <c r="A2" s="242" t="s">
        <v>47</v>
      </c>
      <c r="B2" s="243"/>
      <c r="C2" s="182">
        <f>'B-1 Funded Program Budget'!$B$2</f>
        <v>0</v>
      </c>
      <c r="D2" s="183"/>
      <c r="E2" s="183"/>
      <c r="F2" s="183"/>
      <c r="G2" s="184"/>
      <c r="H2" s="185"/>
    </row>
    <row r="3" spans="1:8">
      <c r="A3" s="242" t="s">
        <v>48</v>
      </c>
      <c r="B3" s="243"/>
      <c r="C3" s="244" t="str">
        <f>'B-1 Funded Program Budget'!$C$4</f>
        <v>Mobile TAY Triage Team</v>
      </c>
      <c r="D3" s="245"/>
      <c r="E3" s="245"/>
      <c r="F3" s="245"/>
      <c r="G3" s="187"/>
      <c r="H3" s="185"/>
    </row>
    <row r="4" spans="1:8">
      <c r="A4" s="242" t="s">
        <v>49</v>
      </c>
      <c r="B4" s="243"/>
      <c r="C4" s="186">
        <f ca="1">NOW()</f>
        <v>41828.667481944445</v>
      </c>
      <c r="D4" s="5"/>
      <c r="E4" s="5"/>
      <c r="F4" s="5"/>
      <c r="G4" s="187"/>
      <c r="H4" s="185"/>
    </row>
    <row r="5" spans="1:8">
      <c r="A5" s="246" t="s">
        <v>50</v>
      </c>
      <c r="B5" s="246"/>
      <c r="C5" s="246"/>
      <c r="D5" s="247"/>
      <c r="E5" s="247"/>
      <c r="F5" s="247"/>
      <c r="G5" s="6"/>
    </row>
    <row r="6" spans="1:8">
      <c r="A6" s="62"/>
      <c r="B6" s="248" t="s">
        <v>51</v>
      </c>
      <c r="C6" s="248"/>
      <c r="D6" s="62"/>
      <c r="E6" s="63" t="s">
        <v>89</v>
      </c>
      <c r="F6" s="64"/>
      <c r="G6" s="64" t="s">
        <v>52</v>
      </c>
      <c r="H6" s="63" t="s">
        <v>90</v>
      </c>
    </row>
    <row r="7" spans="1:8">
      <c r="A7" s="65">
        <v>1</v>
      </c>
      <c r="B7" s="234"/>
      <c r="C7" s="235"/>
      <c r="D7" s="66"/>
      <c r="E7" s="67"/>
      <c r="F7" s="68"/>
      <c r="G7" s="62"/>
      <c r="H7" s="67"/>
    </row>
    <row r="8" spans="1:8">
      <c r="A8" s="68"/>
      <c r="B8" s="236"/>
      <c r="C8" s="237"/>
      <c r="D8" s="66"/>
      <c r="E8" s="67"/>
      <c r="F8" s="68"/>
      <c r="G8" s="62"/>
      <c r="H8" s="67"/>
    </row>
    <row r="9" spans="1:8">
      <c r="A9" s="68"/>
      <c r="B9" s="238"/>
      <c r="C9" s="239"/>
      <c r="D9" s="66" t="s">
        <v>53</v>
      </c>
      <c r="E9" s="7"/>
      <c r="F9" s="68"/>
      <c r="G9" s="69"/>
      <c r="H9" s="7"/>
    </row>
    <row r="10" spans="1:8">
      <c r="A10" s="68"/>
      <c r="B10" s="68"/>
      <c r="C10" s="68"/>
      <c r="D10" s="66"/>
      <c r="E10" s="67"/>
      <c r="F10" s="68"/>
      <c r="G10" s="62"/>
      <c r="H10" s="67"/>
    </row>
    <row r="11" spans="1:8">
      <c r="A11" s="68" t="s">
        <v>54</v>
      </c>
      <c r="B11" s="234"/>
      <c r="C11" s="235"/>
      <c r="D11" s="66"/>
      <c r="E11" s="67"/>
      <c r="F11" s="68"/>
      <c r="G11" s="62"/>
      <c r="H11" s="67"/>
    </row>
    <row r="12" spans="1:8">
      <c r="A12" s="68"/>
      <c r="B12" s="236"/>
      <c r="C12" s="237"/>
      <c r="D12" s="66"/>
      <c r="E12" s="67"/>
      <c r="F12" s="68"/>
      <c r="G12" s="62"/>
      <c r="H12" s="67"/>
    </row>
    <row r="13" spans="1:8">
      <c r="A13" s="68"/>
      <c r="B13" s="238"/>
      <c r="C13" s="239"/>
      <c r="D13" s="66" t="s">
        <v>53</v>
      </c>
      <c r="E13" s="7"/>
      <c r="F13" s="68"/>
      <c r="G13" s="69"/>
      <c r="H13" s="7"/>
    </row>
    <row r="14" spans="1:8">
      <c r="A14" s="70"/>
      <c r="B14" s="71"/>
      <c r="C14" s="71"/>
      <c r="D14" s="66"/>
      <c r="E14" s="67"/>
      <c r="F14" s="68"/>
      <c r="G14" s="62"/>
      <c r="H14" s="67"/>
    </row>
    <row r="15" spans="1:8">
      <c r="A15" s="68" t="s">
        <v>55</v>
      </c>
      <c r="B15" s="234"/>
      <c r="C15" s="235"/>
      <c r="D15" s="66"/>
      <c r="E15" s="67"/>
      <c r="F15" s="68"/>
      <c r="G15" s="62"/>
      <c r="H15" s="67"/>
    </row>
    <row r="16" spans="1:8">
      <c r="A16" s="68"/>
      <c r="B16" s="236"/>
      <c r="C16" s="237"/>
      <c r="D16" s="66"/>
      <c r="E16" s="67"/>
      <c r="F16" s="68"/>
      <c r="G16" s="62"/>
      <c r="H16" s="67"/>
    </row>
    <row r="17" spans="1:8">
      <c r="A17" s="68"/>
      <c r="B17" s="238"/>
      <c r="C17" s="239"/>
      <c r="D17" s="66" t="s">
        <v>53</v>
      </c>
      <c r="E17" s="7"/>
      <c r="F17" s="68"/>
      <c r="G17" s="69"/>
      <c r="H17" s="7"/>
    </row>
    <row r="18" spans="1:8">
      <c r="A18" s="68"/>
      <c r="B18" s="68"/>
      <c r="C18" s="68"/>
      <c r="D18" s="66"/>
      <c r="E18" s="67"/>
      <c r="F18" s="68"/>
      <c r="G18" s="62"/>
      <c r="H18" s="67"/>
    </row>
    <row r="19" spans="1:8">
      <c r="A19" s="68" t="s">
        <v>56</v>
      </c>
      <c r="B19" s="234"/>
      <c r="C19" s="235"/>
      <c r="D19" s="66"/>
      <c r="E19" s="67"/>
      <c r="F19" s="68"/>
      <c r="G19" s="62"/>
      <c r="H19" s="67"/>
    </row>
    <row r="20" spans="1:8">
      <c r="A20" s="68"/>
      <c r="B20" s="236"/>
      <c r="C20" s="237"/>
      <c r="D20" s="66"/>
      <c r="E20" s="67"/>
      <c r="F20" s="68"/>
      <c r="G20" s="62"/>
      <c r="H20" s="67"/>
    </row>
    <row r="21" spans="1:8">
      <c r="A21" s="68"/>
      <c r="B21" s="238"/>
      <c r="C21" s="239"/>
      <c r="D21" s="66" t="s">
        <v>53</v>
      </c>
      <c r="E21" s="7"/>
      <c r="F21" s="68"/>
      <c r="G21" s="69"/>
      <c r="H21" s="7"/>
    </row>
    <row r="22" spans="1:8">
      <c r="A22" s="68"/>
      <c r="B22" s="68"/>
      <c r="C22" s="68"/>
      <c r="D22" s="66"/>
      <c r="E22" s="67"/>
      <c r="F22" s="68"/>
      <c r="G22" s="62"/>
      <c r="H22" s="67"/>
    </row>
    <row r="23" spans="1:8">
      <c r="A23" s="68" t="s">
        <v>57</v>
      </c>
      <c r="B23" s="234"/>
      <c r="C23" s="235"/>
      <c r="D23" s="66"/>
      <c r="E23" s="67"/>
      <c r="F23" s="68"/>
      <c r="G23" s="62"/>
      <c r="H23" s="67"/>
    </row>
    <row r="24" spans="1:8">
      <c r="A24" s="68"/>
      <c r="B24" s="236"/>
      <c r="C24" s="237"/>
      <c r="D24" s="66"/>
      <c r="E24" s="67"/>
      <c r="F24" s="68"/>
      <c r="G24" s="62"/>
      <c r="H24" s="67"/>
    </row>
    <row r="25" spans="1:8">
      <c r="A25" s="68"/>
      <c r="B25" s="238"/>
      <c r="C25" s="239"/>
      <c r="D25" s="66" t="s">
        <v>53</v>
      </c>
      <c r="E25" s="7"/>
      <c r="F25" s="68"/>
      <c r="G25" s="69"/>
      <c r="H25" s="7"/>
    </row>
    <row r="26" spans="1:8">
      <c r="A26" s="68"/>
      <c r="B26" s="68"/>
      <c r="C26" s="68"/>
      <c r="D26" s="66"/>
      <c r="E26" s="67"/>
      <c r="F26" s="68"/>
      <c r="G26" s="62"/>
      <c r="H26" s="67"/>
    </row>
    <row r="27" spans="1:8">
      <c r="A27" s="68" t="s">
        <v>58</v>
      </c>
      <c r="B27" s="234"/>
      <c r="C27" s="235"/>
      <c r="D27" s="66"/>
      <c r="E27" s="67"/>
      <c r="F27" s="68"/>
      <c r="G27" s="62"/>
      <c r="H27" s="67"/>
    </row>
    <row r="28" spans="1:8">
      <c r="A28" s="68"/>
      <c r="B28" s="236"/>
      <c r="C28" s="237"/>
      <c r="D28" s="66"/>
      <c r="E28" s="67"/>
      <c r="F28" s="68"/>
      <c r="G28" s="62"/>
      <c r="H28" s="67"/>
    </row>
    <row r="29" spans="1:8">
      <c r="A29" s="68"/>
      <c r="B29" s="238"/>
      <c r="C29" s="239"/>
      <c r="D29" s="66" t="s">
        <v>53</v>
      </c>
      <c r="E29" s="7"/>
      <c r="F29" s="68"/>
      <c r="G29" s="69"/>
      <c r="H29" s="7"/>
    </row>
    <row r="30" spans="1:8">
      <c r="A30" s="68"/>
      <c r="B30" s="68"/>
      <c r="C30" s="68"/>
      <c r="D30" s="66"/>
      <c r="E30" s="67"/>
      <c r="F30" s="68"/>
      <c r="G30" s="62"/>
      <c r="H30" s="67"/>
    </row>
    <row r="31" spans="1:8">
      <c r="A31" s="68" t="s">
        <v>59</v>
      </c>
      <c r="B31" s="234"/>
      <c r="C31" s="235"/>
      <c r="D31" s="66"/>
      <c r="E31" s="67"/>
      <c r="F31" s="68"/>
      <c r="G31" s="62"/>
      <c r="H31" s="67"/>
    </row>
    <row r="32" spans="1:8">
      <c r="A32" s="68"/>
      <c r="B32" s="236"/>
      <c r="C32" s="237"/>
      <c r="D32" s="66"/>
      <c r="E32" s="67"/>
      <c r="F32" s="68"/>
      <c r="G32" s="62"/>
      <c r="H32" s="67"/>
    </row>
    <row r="33" spans="1:8">
      <c r="A33" s="68"/>
      <c r="B33" s="238"/>
      <c r="C33" s="239"/>
      <c r="D33" s="66" t="s">
        <v>53</v>
      </c>
      <c r="E33" s="7"/>
      <c r="F33" s="68"/>
      <c r="G33" s="69"/>
      <c r="H33" s="7"/>
    </row>
    <row r="34" spans="1:8">
      <c r="A34" s="68"/>
      <c r="B34" s="68"/>
      <c r="C34" s="68"/>
      <c r="D34" s="66"/>
      <c r="E34" s="67"/>
      <c r="F34" s="68"/>
      <c r="G34" s="62"/>
      <c r="H34" s="67"/>
    </row>
    <row r="35" spans="1:8">
      <c r="A35" s="72" t="s">
        <v>60</v>
      </c>
      <c r="B35" s="234"/>
      <c r="C35" s="235"/>
      <c r="D35" s="66"/>
      <c r="E35" s="67"/>
      <c r="F35" s="68"/>
      <c r="G35" s="62"/>
      <c r="H35" s="67"/>
    </row>
    <row r="36" spans="1:8">
      <c r="A36" s="68"/>
      <c r="B36" s="236"/>
      <c r="C36" s="237"/>
      <c r="D36" s="66"/>
      <c r="E36" s="67"/>
      <c r="F36" s="68"/>
      <c r="G36" s="62"/>
      <c r="H36" s="67"/>
    </row>
    <row r="37" spans="1:8">
      <c r="A37" s="68"/>
      <c r="B37" s="238"/>
      <c r="C37" s="239"/>
      <c r="D37" s="66" t="s">
        <v>53</v>
      </c>
      <c r="E37" s="7"/>
      <c r="F37" s="68"/>
      <c r="G37" s="69"/>
      <c r="H37" s="7"/>
    </row>
    <row r="38" spans="1:8">
      <c r="A38" s="68"/>
      <c r="B38" s="68"/>
      <c r="C38" s="68"/>
      <c r="D38" s="66"/>
      <c r="E38" s="67"/>
      <c r="F38" s="68"/>
      <c r="G38" s="62"/>
      <c r="H38" s="67"/>
    </row>
    <row r="39" spans="1:8">
      <c r="A39" s="72" t="s">
        <v>61</v>
      </c>
      <c r="B39" s="234"/>
      <c r="C39" s="235"/>
      <c r="D39" s="66"/>
      <c r="E39" s="67"/>
      <c r="F39" s="68"/>
      <c r="G39" s="62"/>
      <c r="H39" s="67"/>
    </row>
    <row r="40" spans="1:8">
      <c r="A40" s="68"/>
      <c r="B40" s="236"/>
      <c r="C40" s="237"/>
      <c r="D40" s="66"/>
      <c r="E40" s="67"/>
      <c r="F40" s="68"/>
      <c r="G40" s="62"/>
      <c r="H40" s="67"/>
    </row>
    <row r="41" spans="1:8">
      <c r="A41" s="68"/>
      <c r="B41" s="238"/>
      <c r="C41" s="239"/>
      <c r="D41" s="66" t="s">
        <v>53</v>
      </c>
      <c r="E41" s="7"/>
      <c r="F41" s="68"/>
      <c r="G41" s="69"/>
      <c r="H41" s="7"/>
    </row>
    <row r="42" spans="1:8">
      <c r="A42" s="68"/>
      <c r="B42" s="68"/>
      <c r="C42" s="68"/>
      <c r="D42" s="66"/>
      <c r="E42" s="67"/>
      <c r="F42" s="68"/>
      <c r="G42" s="62"/>
      <c r="H42" s="67"/>
    </row>
    <row r="43" spans="1:8">
      <c r="A43" s="72" t="s">
        <v>62</v>
      </c>
      <c r="B43" s="234"/>
      <c r="C43" s="235"/>
      <c r="D43" s="66"/>
      <c r="E43" s="67"/>
      <c r="F43" s="68"/>
      <c r="G43" s="62"/>
      <c r="H43" s="67"/>
    </row>
    <row r="44" spans="1:8">
      <c r="A44" s="68"/>
      <c r="B44" s="236"/>
      <c r="C44" s="237"/>
      <c r="D44" s="66"/>
      <c r="E44" s="67"/>
      <c r="F44" s="68"/>
      <c r="G44" s="62"/>
      <c r="H44" s="67"/>
    </row>
    <row r="45" spans="1:8">
      <c r="A45" s="68"/>
      <c r="B45" s="238"/>
      <c r="C45" s="239"/>
      <c r="D45" s="66" t="s">
        <v>53</v>
      </c>
      <c r="E45" s="7"/>
      <c r="F45" s="68"/>
      <c r="G45" s="69"/>
      <c r="H45" s="7"/>
    </row>
    <row r="46" spans="1:8" ht="15.75" thickBot="1">
      <c r="A46" s="68"/>
      <c r="B46" s="68"/>
      <c r="C46" s="68"/>
      <c r="D46" s="68"/>
      <c r="E46" s="68"/>
      <c r="F46" s="68"/>
      <c r="G46" s="62"/>
      <c r="H46" s="68"/>
    </row>
    <row r="47" spans="1:8" ht="16.5" thickTop="1" thickBot="1">
      <c r="A47" s="62"/>
      <c r="B47" s="249" t="s">
        <v>63</v>
      </c>
      <c r="C47" s="249"/>
      <c r="D47" s="73" t="s">
        <v>53</v>
      </c>
      <c r="E47" s="8">
        <f>E9+E13+E17+E21+E25+E29+E33+E37+E41+E45</f>
        <v>0</v>
      </c>
      <c r="F47" s="62"/>
      <c r="G47" s="62"/>
      <c r="H47" s="8">
        <f>H9+H13+H17+H21+H25+H29+H33+H37+H41+H45</f>
        <v>0</v>
      </c>
    </row>
    <row r="48" spans="1:8" ht="15.75" thickTop="1"/>
  </sheetData>
  <sheetProtection password="9411" sheet="1" objects="1" scenarios="1" selectLockedCells="1"/>
  <mergeCells count="18">
    <mergeCell ref="B47:C47"/>
    <mergeCell ref="B23:C25"/>
    <mergeCell ref="B27:C29"/>
    <mergeCell ref="B31:C33"/>
    <mergeCell ref="B35:C37"/>
    <mergeCell ref="B39:C41"/>
    <mergeCell ref="B43:C45"/>
    <mergeCell ref="B19:C21"/>
    <mergeCell ref="A1:G1"/>
    <mergeCell ref="A2:B2"/>
    <mergeCell ref="A3:B3"/>
    <mergeCell ref="C3:F3"/>
    <mergeCell ref="A4:B4"/>
    <mergeCell ref="A5:F5"/>
    <mergeCell ref="B6:C6"/>
    <mergeCell ref="B7:C9"/>
    <mergeCell ref="B11:C13"/>
    <mergeCell ref="B15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7" workbookViewId="0">
      <selection activeCell="B7" sqref="B7:C9"/>
    </sheetView>
  </sheetViews>
  <sheetFormatPr defaultColWidth="9.140625" defaultRowHeight="15"/>
  <cols>
    <col min="1" max="2" width="9.140625" style="78"/>
    <col min="3" max="3" width="20.42578125" style="78" bestFit="1" customWidth="1"/>
    <col min="4" max="4" width="9.140625" style="78"/>
    <col min="5" max="5" width="17.140625" style="78" customWidth="1"/>
    <col min="6" max="6" width="12.42578125" style="78" customWidth="1"/>
    <col min="7" max="7" width="15.5703125" style="78" hidden="1" customWidth="1"/>
    <col min="8" max="8" width="18.7109375" style="78" customWidth="1"/>
    <col min="9" max="16384" width="9.140625" style="9"/>
  </cols>
  <sheetData>
    <row r="1" spans="1:9" ht="15.75">
      <c r="A1" s="240" t="s">
        <v>64</v>
      </c>
      <c r="B1" s="241"/>
      <c r="C1" s="241"/>
      <c r="D1" s="241"/>
      <c r="E1" s="241"/>
      <c r="F1" s="241"/>
      <c r="G1" s="241"/>
      <c r="H1" s="197"/>
    </row>
    <row r="2" spans="1:9">
      <c r="A2" s="242" t="s">
        <v>47</v>
      </c>
      <c r="B2" s="243"/>
      <c r="C2" s="255">
        <f>'B-1 Funded Program Budget'!$B$2</f>
        <v>0</v>
      </c>
      <c r="D2" s="256"/>
      <c r="E2" s="256"/>
      <c r="F2" s="256"/>
      <c r="G2" s="184"/>
      <c r="H2" s="188"/>
      <c r="I2" s="74"/>
    </row>
    <row r="3" spans="1:9">
      <c r="A3" s="242" t="s">
        <v>48</v>
      </c>
      <c r="B3" s="243"/>
      <c r="C3" s="244" t="str">
        <f>'B-1 Funded Program Budget'!$C$4</f>
        <v>Mobile TAY Triage Team</v>
      </c>
      <c r="D3" s="245"/>
      <c r="E3" s="245"/>
      <c r="F3" s="245"/>
      <c r="G3" s="187"/>
      <c r="H3" s="189"/>
      <c r="I3" s="74"/>
    </row>
    <row r="4" spans="1:9">
      <c r="A4" s="242" t="s">
        <v>49</v>
      </c>
      <c r="B4" s="243"/>
      <c r="C4" s="257">
        <f ca="1">NOW()</f>
        <v>41828.667481944445</v>
      </c>
      <c r="D4" s="258"/>
      <c r="E4" s="258"/>
      <c r="F4" s="258"/>
      <c r="G4" s="187"/>
      <c r="H4" s="189"/>
      <c r="I4" s="74"/>
    </row>
    <row r="5" spans="1:9" ht="24.75" customHeight="1">
      <c r="A5" s="246" t="s">
        <v>50</v>
      </c>
      <c r="B5" s="246"/>
      <c r="C5" s="247"/>
      <c r="D5" s="247"/>
      <c r="E5" s="247"/>
      <c r="F5" s="247"/>
      <c r="G5" s="6"/>
      <c r="H5" s="6"/>
    </row>
    <row r="6" spans="1:9">
      <c r="A6" s="62"/>
      <c r="B6" s="248" t="s">
        <v>51</v>
      </c>
      <c r="C6" s="248"/>
      <c r="D6" s="68"/>
      <c r="E6" s="63" t="s">
        <v>89</v>
      </c>
      <c r="F6" s="75"/>
      <c r="G6" s="64" t="s">
        <v>52</v>
      </c>
      <c r="H6" s="63" t="s">
        <v>90</v>
      </c>
    </row>
    <row r="7" spans="1:9">
      <c r="A7" s="65">
        <v>1</v>
      </c>
      <c r="B7" s="234"/>
      <c r="C7" s="250"/>
      <c r="D7" s="66"/>
      <c r="E7" s="67"/>
      <c r="F7" s="68"/>
      <c r="G7" s="62"/>
      <c r="H7" s="67"/>
    </row>
    <row r="8" spans="1:9">
      <c r="A8" s="68"/>
      <c r="B8" s="251"/>
      <c r="C8" s="252"/>
      <c r="D8" s="66"/>
      <c r="E8" s="67"/>
      <c r="F8" s="68"/>
      <c r="G8" s="62"/>
      <c r="H8" s="67"/>
    </row>
    <row r="9" spans="1:9">
      <c r="A9" s="68"/>
      <c r="B9" s="253"/>
      <c r="C9" s="254"/>
      <c r="D9" s="66" t="s">
        <v>53</v>
      </c>
      <c r="E9" s="7"/>
      <c r="F9" s="68"/>
      <c r="G9" s="69"/>
      <c r="H9" s="7"/>
    </row>
    <row r="10" spans="1:9">
      <c r="A10" s="68"/>
      <c r="B10" s="68"/>
      <c r="C10" s="68"/>
      <c r="D10" s="66"/>
      <c r="E10" s="67"/>
      <c r="F10" s="68"/>
      <c r="G10" s="62"/>
      <c r="H10" s="67"/>
    </row>
    <row r="11" spans="1:9">
      <c r="A11" s="68" t="s">
        <v>54</v>
      </c>
      <c r="B11" s="234"/>
      <c r="C11" s="250"/>
      <c r="D11" s="66"/>
      <c r="E11" s="67"/>
      <c r="F11" s="68"/>
      <c r="G11" s="62"/>
      <c r="H11" s="67"/>
    </row>
    <row r="12" spans="1:9">
      <c r="A12" s="68"/>
      <c r="B12" s="251"/>
      <c r="C12" s="252"/>
      <c r="D12" s="66"/>
      <c r="E12" s="67"/>
      <c r="F12" s="68"/>
      <c r="G12" s="62"/>
      <c r="H12" s="67"/>
    </row>
    <row r="13" spans="1:9">
      <c r="A13" s="68"/>
      <c r="B13" s="253"/>
      <c r="C13" s="254"/>
      <c r="D13" s="66" t="s">
        <v>53</v>
      </c>
      <c r="E13" s="7"/>
      <c r="F13" s="68"/>
      <c r="G13" s="69"/>
      <c r="H13" s="7"/>
    </row>
    <row r="14" spans="1:9">
      <c r="A14" s="70"/>
      <c r="B14" s="71"/>
      <c r="C14" s="71"/>
      <c r="D14" s="66"/>
      <c r="E14" s="67"/>
      <c r="F14" s="68"/>
      <c r="G14" s="62"/>
      <c r="H14" s="67"/>
    </row>
    <row r="15" spans="1:9">
      <c r="A15" s="68" t="s">
        <v>55</v>
      </c>
      <c r="B15" s="234"/>
      <c r="C15" s="250"/>
      <c r="D15" s="66"/>
      <c r="E15" s="67"/>
      <c r="F15" s="68"/>
      <c r="G15" s="62"/>
      <c r="H15" s="67"/>
    </row>
    <row r="16" spans="1:9">
      <c r="A16" s="68"/>
      <c r="B16" s="251"/>
      <c r="C16" s="252"/>
      <c r="D16" s="66"/>
      <c r="E16" s="67"/>
      <c r="F16" s="68"/>
      <c r="G16" s="62"/>
      <c r="H16" s="67"/>
    </row>
    <row r="17" spans="1:8">
      <c r="A17" s="68"/>
      <c r="B17" s="253"/>
      <c r="C17" s="254"/>
      <c r="D17" s="66" t="s">
        <v>53</v>
      </c>
      <c r="E17" s="7"/>
      <c r="F17" s="68"/>
      <c r="G17" s="69"/>
      <c r="H17" s="7"/>
    </row>
    <row r="18" spans="1:8">
      <c r="A18" s="68"/>
      <c r="B18" s="68"/>
      <c r="C18" s="68"/>
      <c r="D18" s="66"/>
      <c r="E18" s="67"/>
      <c r="F18" s="68"/>
      <c r="G18" s="62"/>
      <c r="H18" s="67"/>
    </row>
    <row r="19" spans="1:8">
      <c r="A19" s="68" t="s">
        <v>56</v>
      </c>
      <c r="B19" s="234"/>
      <c r="C19" s="250"/>
      <c r="D19" s="66"/>
      <c r="E19" s="67"/>
      <c r="F19" s="68"/>
      <c r="G19" s="62"/>
      <c r="H19" s="67"/>
    </row>
    <row r="20" spans="1:8">
      <c r="A20" s="68"/>
      <c r="B20" s="251"/>
      <c r="C20" s="252"/>
      <c r="D20" s="66"/>
      <c r="E20" s="67"/>
      <c r="F20" s="68"/>
      <c r="G20" s="62"/>
      <c r="H20" s="67"/>
    </row>
    <row r="21" spans="1:8">
      <c r="A21" s="68"/>
      <c r="B21" s="253"/>
      <c r="C21" s="254"/>
      <c r="D21" s="66" t="s">
        <v>53</v>
      </c>
      <c r="E21" s="7"/>
      <c r="F21" s="68"/>
      <c r="G21" s="69"/>
      <c r="H21" s="7"/>
    </row>
    <row r="22" spans="1:8">
      <c r="A22" s="68"/>
      <c r="B22" s="68"/>
      <c r="C22" s="68"/>
      <c r="D22" s="66"/>
      <c r="E22" s="67"/>
      <c r="F22" s="68"/>
      <c r="G22" s="62"/>
      <c r="H22" s="67"/>
    </row>
    <row r="23" spans="1:8">
      <c r="A23" s="68" t="s">
        <v>57</v>
      </c>
      <c r="B23" s="234"/>
      <c r="C23" s="250"/>
      <c r="D23" s="66"/>
      <c r="E23" s="67"/>
      <c r="F23" s="68"/>
      <c r="G23" s="62"/>
      <c r="H23" s="67"/>
    </row>
    <row r="24" spans="1:8">
      <c r="A24" s="68"/>
      <c r="B24" s="251"/>
      <c r="C24" s="252"/>
      <c r="D24" s="66"/>
      <c r="E24" s="67"/>
      <c r="F24" s="68"/>
      <c r="G24" s="62"/>
      <c r="H24" s="67"/>
    </row>
    <row r="25" spans="1:8">
      <c r="A25" s="68"/>
      <c r="B25" s="253"/>
      <c r="C25" s="254"/>
      <c r="D25" s="66" t="s">
        <v>53</v>
      </c>
      <c r="E25" s="7"/>
      <c r="F25" s="68"/>
      <c r="G25" s="69"/>
      <c r="H25" s="7"/>
    </row>
    <row r="26" spans="1:8">
      <c r="A26" s="68"/>
      <c r="B26" s="68"/>
      <c r="C26" s="68"/>
      <c r="D26" s="66"/>
      <c r="E26" s="76"/>
      <c r="F26" s="68"/>
      <c r="G26" s="62"/>
      <c r="H26" s="76"/>
    </row>
    <row r="27" spans="1:8">
      <c r="A27" s="68" t="s">
        <v>58</v>
      </c>
      <c r="B27" s="234"/>
      <c r="C27" s="250"/>
      <c r="D27" s="66"/>
      <c r="E27" s="67"/>
      <c r="F27" s="68"/>
      <c r="G27" s="62"/>
      <c r="H27" s="67"/>
    </row>
    <row r="28" spans="1:8">
      <c r="A28" s="68"/>
      <c r="B28" s="251"/>
      <c r="C28" s="252"/>
      <c r="D28" s="66"/>
      <c r="E28" s="67"/>
      <c r="F28" s="68"/>
      <c r="G28" s="62"/>
      <c r="H28" s="67"/>
    </row>
    <row r="29" spans="1:8">
      <c r="A29" s="68"/>
      <c r="B29" s="253"/>
      <c r="C29" s="254"/>
      <c r="D29" s="66" t="s">
        <v>53</v>
      </c>
      <c r="E29" s="7"/>
      <c r="F29" s="68"/>
      <c r="G29" s="69"/>
      <c r="H29" s="7"/>
    </row>
    <row r="30" spans="1:8">
      <c r="A30" s="68"/>
      <c r="B30" s="68"/>
      <c r="C30" s="68"/>
      <c r="D30" s="66"/>
      <c r="E30" s="67"/>
      <c r="F30" s="68"/>
      <c r="G30" s="62"/>
      <c r="H30" s="67"/>
    </row>
    <row r="31" spans="1:8">
      <c r="A31" s="68" t="s">
        <v>59</v>
      </c>
      <c r="B31" s="234"/>
      <c r="C31" s="250"/>
      <c r="D31" s="66"/>
      <c r="E31" s="67"/>
      <c r="F31" s="68"/>
      <c r="G31" s="62"/>
      <c r="H31" s="67"/>
    </row>
    <row r="32" spans="1:8">
      <c r="A32" s="68"/>
      <c r="B32" s="251"/>
      <c r="C32" s="252"/>
      <c r="D32" s="66"/>
      <c r="E32" s="67"/>
      <c r="F32" s="68"/>
      <c r="G32" s="62"/>
      <c r="H32" s="67"/>
    </row>
    <row r="33" spans="1:8">
      <c r="A33" s="68"/>
      <c r="B33" s="253"/>
      <c r="C33" s="254"/>
      <c r="D33" s="66" t="s">
        <v>53</v>
      </c>
      <c r="E33" s="7"/>
      <c r="F33" s="68"/>
      <c r="G33" s="69"/>
      <c r="H33" s="7"/>
    </row>
    <row r="34" spans="1:8">
      <c r="A34" s="68"/>
      <c r="B34" s="68"/>
      <c r="C34" s="68"/>
      <c r="D34" s="66"/>
      <c r="E34" s="67"/>
      <c r="F34" s="68"/>
      <c r="G34" s="62"/>
      <c r="H34" s="67"/>
    </row>
    <row r="35" spans="1:8">
      <c r="A35" s="68"/>
      <c r="B35" s="68"/>
      <c r="C35" s="68"/>
      <c r="D35" s="66"/>
      <c r="E35" s="67"/>
      <c r="F35" s="68"/>
      <c r="G35" s="62"/>
      <c r="H35" s="67"/>
    </row>
    <row r="36" spans="1:8">
      <c r="A36" s="72" t="s">
        <v>60</v>
      </c>
      <c r="B36" s="234"/>
      <c r="C36" s="250"/>
      <c r="D36" s="66"/>
      <c r="E36" s="67"/>
      <c r="F36" s="68"/>
      <c r="G36" s="62"/>
      <c r="H36" s="67"/>
    </row>
    <row r="37" spans="1:8">
      <c r="A37" s="68"/>
      <c r="B37" s="251"/>
      <c r="C37" s="252"/>
      <c r="D37" s="66"/>
      <c r="E37" s="67"/>
      <c r="F37" s="68"/>
      <c r="G37" s="62"/>
      <c r="H37" s="67"/>
    </row>
    <row r="38" spans="1:8">
      <c r="A38" s="68"/>
      <c r="B38" s="253"/>
      <c r="C38" s="254"/>
      <c r="D38" s="66" t="s">
        <v>53</v>
      </c>
      <c r="E38" s="7"/>
      <c r="F38" s="68"/>
      <c r="G38" s="69"/>
      <c r="H38" s="7"/>
    </row>
    <row r="39" spans="1:8">
      <c r="A39" s="68"/>
      <c r="B39" s="68"/>
      <c r="C39" s="68"/>
      <c r="D39" s="66"/>
      <c r="E39" s="67"/>
      <c r="F39" s="68"/>
      <c r="G39" s="62"/>
      <c r="H39" s="67"/>
    </row>
    <row r="40" spans="1:8">
      <c r="A40" s="72" t="s">
        <v>61</v>
      </c>
      <c r="B40" s="234"/>
      <c r="C40" s="250"/>
      <c r="D40" s="66"/>
      <c r="E40" s="67"/>
      <c r="F40" s="68"/>
      <c r="G40" s="62"/>
      <c r="H40" s="67"/>
    </row>
    <row r="41" spans="1:8">
      <c r="A41" s="68"/>
      <c r="B41" s="251"/>
      <c r="C41" s="252"/>
      <c r="D41" s="66"/>
      <c r="E41" s="67"/>
      <c r="F41" s="68"/>
      <c r="G41" s="62"/>
      <c r="H41" s="67"/>
    </row>
    <row r="42" spans="1:8">
      <c r="A42" s="68"/>
      <c r="B42" s="253"/>
      <c r="C42" s="254"/>
      <c r="D42" s="66" t="s">
        <v>53</v>
      </c>
      <c r="E42" s="7"/>
      <c r="F42" s="68"/>
      <c r="G42" s="69"/>
      <c r="H42" s="7"/>
    </row>
    <row r="43" spans="1:8">
      <c r="A43" s="68"/>
      <c r="B43" s="68"/>
      <c r="C43" s="68"/>
      <c r="D43" s="66"/>
      <c r="E43" s="67"/>
      <c r="F43" s="68"/>
      <c r="G43" s="62"/>
      <c r="H43" s="67"/>
    </row>
    <row r="44" spans="1:8">
      <c r="A44" s="72" t="s">
        <v>62</v>
      </c>
      <c r="B44" s="234"/>
      <c r="C44" s="250"/>
      <c r="D44" s="66"/>
      <c r="E44" s="67"/>
      <c r="F44" s="68"/>
      <c r="G44" s="62"/>
      <c r="H44" s="67"/>
    </row>
    <row r="45" spans="1:8">
      <c r="A45" s="68"/>
      <c r="B45" s="251"/>
      <c r="C45" s="252"/>
      <c r="D45" s="66"/>
      <c r="E45" s="67"/>
      <c r="F45" s="68"/>
      <c r="G45" s="62"/>
      <c r="H45" s="67"/>
    </row>
    <row r="46" spans="1:8">
      <c r="A46" s="68"/>
      <c r="B46" s="253"/>
      <c r="C46" s="254"/>
      <c r="D46" s="66" t="s">
        <v>53</v>
      </c>
      <c r="E46" s="7"/>
      <c r="F46" s="68"/>
      <c r="G46" s="69"/>
      <c r="H46" s="7"/>
    </row>
    <row r="47" spans="1:8">
      <c r="A47" s="68"/>
      <c r="B47" s="68"/>
      <c r="C47" s="68"/>
      <c r="D47" s="68"/>
      <c r="E47" s="68"/>
      <c r="F47" s="68"/>
      <c r="G47" s="62"/>
      <c r="H47" s="68"/>
    </row>
    <row r="48" spans="1:8">
      <c r="A48" s="62"/>
      <c r="B48" s="249" t="s">
        <v>63</v>
      </c>
      <c r="C48" s="249"/>
      <c r="D48" s="73" t="s">
        <v>53</v>
      </c>
      <c r="E48" s="204">
        <f>SUM(miscamount)</f>
        <v>0</v>
      </c>
      <c r="F48" s="62"/>
      <c r="G48" s="9"/>
      <c r="H48" s="204">
        <f>SUM(H9:H46)</f>
        <v>0</v>
      </c>
    </row>
    <row r="49" spans="1:8">
      <c r="A49" s="77"/>
      <c r="B49" s="77"/>
      <c r="C49" s="77"/>
      <c r="D49" s="77"/>
      <c r="E49" s="77"/>
      <c r="F49" s="77"/>
      <c r="G49" s="77"/>
      <c r="H49" s="77"/>
    </row>
  </sheetData>
  <sheetProtection password="9411" sheet="1" objects="1" scenarios="1" selectLockedCells="1"/>
  <mergeCells count="20">
    <mergeCell ref="B48:C48"/>
    <mergeCell ref="B23:C25"/>
    <mergeCell ref="B27:C29"/>
    <mergeCell ref="B31:C33"/>
    <mergeCell ref="B36:C38"/>
    <mergeCell ref="B40:C42"/>
    <mergeCell ref="B44:C46"/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0" workbookViewId="0">
      <selection activeCell="G46" sqref="G46"/>
    </sheetView>
  </sheetViews>
  <sheetFormatPr defaultColWidth="9.140625" defaultRowHeight="15"/>
  <cols>
    <col min="1" max="2" width="9.140625" style="9"/>
    <col min="3" max="3" width="20.42578125" style="9" bestFit="1" customWidth="1"/>
    <col min="4" max="4" width="9.140625" style="9"/>
    <col min="5" max="5" width="17.140625" style="9" customWidth="1"/>
    <col min="6" max="6" width="12.42578125" style="9" customWidth="1"/>
    <col min="7" max="7" width="18.5703125" style="9" customWidth="1"/>
    <col min="8" max="16384" width="9.140625" style="9"/>
  </cols>
  <sheetData>
    <row r="1" spans="1:7" ht="15.75">
      <c r="A1" s="240" t="s">
        <v>65</v>
      </c>
      <c r="B1" s="241"/>
      <c r="C1" s="241"/>
      <c r="D1" s="241"/>
      <c r="E1" s="241"/>
      <c r="F1" s="241"/>
      <c r="G1" s="241"/>
    </row>
    <row r="2" spans="1:7">
      <c r="A2" s="242" t="s">
        <v>47</v>
      </c>
      <c r="B2" s="243"/>
      <c r="C2" s="259">
        <f>'B-1 Funded Program Budget'!$B$2</f>
        <v>0</v>
      </c>
      <c r="D2" s="260"/>
      <c r="E2" s="260"/>
      <c r="F2" s="260"/>
      <c r="G2" s="188"/>
    </row>
    <row r="3" spans="1:7">
      <c r="A3" s="242" t="s">
        <v>48</v>
      </c>
      <c r="B3" s="243"/>
      <c r="C3" s="244" t="str">
        <f>'B-1 Funded Program Budget'!C4:J4</f>
        <v>Mobile TAY Triage Team</v>
      </c>
      <c r="D3" s="245"/>
      <c r="E3" s="245"/>
      <c r="F3" s="245"/>
      <c r="G3" s="189"/>
    </row>
    <row r="4" spans="1:7">
      <c r="A4" s="242" t="s">
        <v>49</v>
      </c>
      <c r="B4" s="243"/>
      <c r="C4" s="257">
        <f ca="1">NOW()</f>
        <v>41828.667481944445</v>
      </c>
      <c r="D4" s="258"/>
      <c r="E4" s="258"/>
      <c r="F4" s="258"/>
      <c r="G4" s="189"/>
    </row>
    <row r="5" spans="1:7">
      <c r="A5" s="246" t="s">
        <v>66</v>
      </c>
      <c r="B5" s="246"/>
      <c r="C5" s="247"/>
      <c r="D5" s="247"/>
      <c r="E5" s="247"/>
      <c r="F5" s="247"/>
      <c r="G5" s="6"/>
    </row>
    <row r="6" spans="1:7">
      <c r="A6" s="62"/>
      <c r="B6" s="248" t="s">
        <v>51</v>
      </c>
      <c r="C6" s="248"/>
      <c r="D6" s="68"/>
      <c r="E6" s="63" t="s">
        <v>89</v>
      </c>
      <c r="F6" s="75"/>
      <c r="G6" s="63" t="s">
        <v>90</v>
      </c>
    </row>
    <row r="7" spans="1:7">
      <c r="A7" s="65">
        <v>1</v>
      </c>
      <c r="B7" s="234"/>
      <c r="C7" s="250"/>
      <c r="D7" s="66"/>
      <c r="E7" s="67"/>
      <c r="F7" s="68"/>
      <c r="G7" s="67"/>
    </row>
    <row r="8" spans="1:7">
      <c r="A8" s="68"/>
      <c r="B8" s="251"/>
      <c r="C8" s="252"/>
      <c r="D8" s="66"/>
      <c r="E8" s="67"/>
      <c r="F8" s="68"/>
      <c r="G8" s="67"/>
    </row>
    <row r="9" spans="1:7">
      <c r="A9" s="68"/>
      <c r="B9" s="253"/>
      <c r="C9" s="254"/>
      <c r="D9" s="66" t="s">
        <v>53</v>
      </c>
      <c r="E9" s="7"/>
      <c r="F9" s="68"/>
      <c r="G9" s="7"/>
    </row>
    <row r="10" spans="1:7">
      <c r="A10" s="68"/>
      <c r="B10" s="68"/>
      <c r="C10" s="68"/>
      <c r="D10" s="66"/>
      <c r="E10" s="67"/>
      <c r="F10" s="68"/>
      <c r="G10" s="67"/>
    </row>
    <row r="11" spans="1:7">
      <c r="A11" s="68" t="s">
        <v>54</v>
      </c>
      <c r="B11" s="234"/>
      <c r="C11" s="250"/>
      <c r="D11" s="66"/>
      <c r="E11" s="67"/>
      <c r="F11" s="68"/>
      <c r="G11" s="67"/>
    </row>
    <row r="12" spans="1:7">
      <c r="A12" s="68"/>
      <c r="B12" s="251"/>
      <c r="C12" s="252"/>
      <c r="D12" s="66"/>
      <c r="E12" s="67"/>
      <c r="F12" s="68"/>
      <c r="G12" s="67"/>
    </row>
    <row r="13" spans="1:7">
      <c r="A13" s="68"/>
      <c r="B13" s="253"/>
      <c r="C13" s="254"/>
      <c r="D13" s="66" t="s">
        <v>53</v>
      </c>
      <c r="E13" s="7"/>
      <c r="F13" s="68"/>
      <c r="G13" s="7"/>
    </row>
    <row r="14" spans="1:7">
      <c r="A14" s="70"/>
      <c r="B14" s="71"/>
      <c r="C14" s="71"/>
      <c r="D14" s="66"/>
      <c r="E14" s="67"/>
      <c r="F14" s="68"/>
      <c r="G14" s="67"/>
    </row>
    <row r="15" spans="1:7">
      <c r="A15" s="68" t="s">
        <v>55</v>
      </c>
      <c r="B15" s="234"/>
      <c r="C15" s="250"/>
      <c r="D15" s="66"/>
      <c r="E15" s="67"/>
      <c r="F15" s="68"/>
      <c r="G15" s="67"/>
    </row>
    <row r="16" spans="1:7">
      <c r="A16" s="68"/>
      <c r="B16" s="251"/>
      <c r="C16" s="252"/>
      <c r="D16" s="66"/>
      <c r="E16" s="67"/>
      <c r="F16" s="68"/>
      <c r="G16" s="67"/>
    </row>
    <row r="17" spans="1:7">
      <c r="A17" s="68"/>
      <c r="B17" s="253"/>
      <c r="C17" s="254"/>
      <c r="D17" s="66" t="s">
        <v>53</v>
      </c>
      <c r="E17" s="7"/>
      <c r="F17" s="68"/>
      <c r="G17" s="7"/>
    </row>
    <row r="18" spans="1:7">
      <c r="A18" s="68"/>
      <c r="B18" s="68"/>
      <c r="C18" s="68"/>
      <c r="D18" s="66"/>
      <c r="E18" s="67"/>
      <c r="F18" s="68"/>
      <c r="G18" s="67"/>
    </row>
    <row r="19" spans="1:7">
      <c r="A19" s="68" t="s">
        <v>56</v>
      </c>
      <c r="B19" s="234"/>
      <c r="C19" s="250"/>
      <c r="D19" s="66"/>
      <c r="E19" s="67"/>
      <c r="F19" s="68"/>
      <c r="G19" s="67"/>
    </row>
    <row r="20" spans="1:7">
      <c r="A20" s="68"/>
      <c r="B20" s="251"/>
      <c r="C20" s="252"/>
      <c r="D20" s="66"/>
      <c r="E20" s="67"/>
      <c r="F20" s="68"/>
      <c r="G20" s="67"/>
    </row>
    <row r="21" spans="1:7">
      <c r="A21" s="68"/>
      <c r="B21" s="253"/>
      <c r="C21" s="254"/>
      <c r="D21" s="66" t="s">
        <v>53</v>
      </c>
      <c r="E21" s="7"/>
      <c r="F21" s="68"/>
      <c r="G21" s="7"/>
    </row>
    <row r="22" spans="1:7">
      <c r="A22" s="68"/>
      <c r="B22" s="68"/>
      <c r="C22" s="68"/>
      <c r="D22" s="66"/>
      <c r="E22" s="67"/>
      <c r="F22" s="68"/>
      <c r="G22" s="67"/>
    </row>
    <row r="23" spans="1:7">
      <c r="A23" s="68" t="s">
        <v>57</v>
      </c>
      <c r="B23" s="261"/>
      <c r="C23" s="262"/>
      <c r="D23" s="66"/>
      <c r="E23" s="67"/>
      <c r="F23" s="68"/>
      <c r="G23" s="67"/>
    </row>
    <row r="24" spans="1:7">
      <c r="A24" s="68"/>
      <c r="B24" s="263"/>
      <c r="C24" s="264"/>
      <c r="D24" s="66"/>
      <c r="E24" s="67"/>
      <c r="F24" s="68"/>
      <c r="G24" s="67"/>
    </row>
    <row r="25" spans="1:7">
      <c r="A25" s="68"/>
      <c r="B25" s="265"/>
      <c r="C25" s="266"/>
      <c r="D25" s="66" t="s">
        <v>53</v>
      </c>
      <c r="E25" s="7"/>
      <c r="F25" s="68"/>
      <c r="G25" s="7"/>
    </row>
    <row r="26" spans="1:7">
      <c r="A26" s="68"/>
      <c r="B26" s="68"/>
      <c r="C26" s="68"/>
      <c r="D26" s="66"/>
      <c r="E26" s="67"/>
      <c r="F26" s="68"/>
      <c r="G26" s="67"/>
    </row>
    <row r="27" spans="1:7">
      <c r="A27" s="68" t="s">
        <v>58</v>
      </c>
      <c r="B27" s="234"/>
      <c r="C27" s="250"/>
      <c r="D27" s="66"/>
      <c r="E27" s="67"/>
      <c r="F27" s="68"/>
      <c r="G27" s="67"/>
    </row>
    <row r="28" spans="1:7">
      <c r="A28" s="68"/>
      <c r="B28" s="251"/>
      <c r="C28" s="252"/>
      <c r="D28" s="66"/>
      <c r="E28" s="67"/>
      <c r="F28" s="68"/>
      <c r="G28" s="67"/>
    </row>
    <row r="29" spans="1:7">
      <c r="A29" s="68"/>
      <c r="B29" s="253"/>
      <c r="C29" s="254"/>
      <c r="D29" s="66" t="s">
        <v>53</v>
      </c>
      <c r="E29" s="7"/>
      <c r="F29" s="68"/>
      <c r="G29" s="7"/>
    </row>
    <row r="30" spans="1:7">
      <c r="A30" s="68"/>
      <c r="B30" s="68"/>
      <c r="C30" s="68"/>
      <c r="D30" s="66"/>
      <c r="E30" s="67"/>
      <c r="F30" s="68"/>
      <c r="G30" s="67"/>
    </row>
    <row r="31" spans="1:7">
      <c r="A31" s="68" t="s">
        <v>59</v>
      </c>
      <c r="B31" s="261"/>
      <c r="C31" s="262"/>
      <c r="D31" s="66"/>
      <c r="E31" s="67"/>
      <c r="F31" s="68"/>
      <c r="G31" s="67"/>
    </row>
    <row r="32" spans="1:7">
      <c r="A32" s="68"/>
      <c r="B32" s="263"/>
      <c r="C32" s="264"/>
      <c r="D32" s="66"/>
      <c r="E32" s="67"/>
      <c r="F32" s="68"/>
      <c r="G32" s="67"/>
    </row>
    <row r="33" spans="1:7">
      <c r="A33" s="68"/>
      <c r="B33" s="265"/>
      <c r="C33" s="266"/>
      <c r="D33" s="66" t="s">
        <v>53</v>
      </c>
      <c r="E33" s="7"/>
      <c r="F33" s="68"/>
      <c r="G33" s="7"/>
    </row>
    <row r="34" spans="1:7">
      <c r="A34" s="68"/>
      <c r="B34" s="68"/>
      <c r="C34" s="68"/>
      <c r="D34" s="66"/>
      <c r="E34" s="67"/>
      <c r="F34" s="68"/>
      <c r="G34" s="67"/>
    </row>
    <row r="35" spans="1:7">
      <c r="A35" s="68"/>
      <c r="B35" s="68"/>
      <c r="C35" s="68"/>
      <c r="D35" s="66"/>
      <c r="E35" s="67"/>
      <c r="F35" s="68"/>
      <c r="G35" s="67"/>
    </row>
    <row r="36" spans="1:7">
      <c r="A36" s="72" t="s">
        <v>60</v>
      </c>
      <c r="B36" s="234"/>
      <c r="C36" s="250"/>
      <c r="D36" s="66"/>
      <c r="E36" s="67"/>
      <c r="F36" s="68"/>
      <c r="G36" s="67"/>
    </row>
    <row r="37" spans="1:7">
      <c r="A37" s="68"/>
      <c r="B37" s="251"/>
      <c r="C37" s="252"/>
      <c r="D37" s="66"/>
      <c r="E37" s="67"/>
      <c r="F37" s="68"/>
      <c r="G37" s="67"/>
    </row>
    <row r="38" spans="1:7">
      <c r="A38" s="68"/>
      <c r="B38" s="253"/>
      <c r="C38" s="254"/>
      <c r="D38" s="66" t="s">
        <v>53</v>
      </c>
      <c r="E38" s="7"/>
      <c r="F38" s="68"/>
      <c r="G38" s="7"/>
    </row>
    <row r="39" spans="1:7">
      <c r="A39" s="68"/>
      <c r="B39" s="68"/>
      <c r="C39" s="68"/>
      <c r="D39" s="66"/>
      <c r="E39" s="67"/>
      <c r="F39" s="68"/>
      <c r="G39" s="67"/>
    </row>
    <row r="40" spans="1:7">
      <c r="A40" s="72" t="s">
        <v>61</v>
      </c>
      <c r="B40" s="234"/>
      <c r="C40" s="250"/>
      <c r="D40" s="66"/>
      <c r="E40" s="67"/>
      <c r="F40" s="68"/>
      <c r="G40" s="67"/>
    </row>
    <row r="41" spans="1:7">
      <c r="A41" s="68"/>
      <c r="B41" s="251"/>
      <c r="C41" s="252"/>
      <c r="D41" s="66"/>
      <c r="E41" s="67"/>
      <c r="F41" s="68"/>
      <c r="G41" s="67"/>
    </row>
    <row r="42" spans="1:7">
      <c r="A42" s="68"/>
      <c r="B42" s="253"/>
      <c r="C42" s="254"/>
      <c r="D42" s="66" t="s">
        <v>53</v>
      </c>
      <c r="E42" s="7"/>
      <c r="F42" s="68"/>
      <c r="G42" s="7"/>
    </row>
    <row r="43" spans="1:7">
      <c r="A43" s="68"/>
      <c r="B43" s="68"/>
      <c r="C43" s="68"/>
      <c r="D43" s="66"/>
      <c r="E43" s="67"/>
      <c r="F43" s="68"/>
      <c r="G43" s="67"/>
    </row>
    <row r="44" spans="1:7">
      <c r="A44" s="72" t="s">
        <v>62</v>
      </c>
      <c r="B44" s="234"/>
      <c r="C44" s="250"/>
      <c r="D44" s="66"/>
      <c r="E44" s="67"/>
      <c r="F44" s="68"/>
      <c r="G44" s="67"/>
    </row>
    <row r="45" spans="1:7">
      <c r="A45" s="68"/>
      <c r="B45" s="251"/>
      <c r="C45" s="252"/>
      <c r="D45" s="66"/>
      <c r="E45" s="67"/>
      <c r="F45" s="68"/>
      <c r="G45" s="67"/>
    </row>
    <row r="46" spans="1:7">
      <c r="A46" s="68"/>
      <c r="B46" s="253"/>
      <c r="C46" s="254"/>
      <c r="D46" s="66" t="s">
        <v>53</v>
      </c>
      <c r="E46" s="7"/>
      <c r="F46" s="68"/>
      <c r="G46" s="7"/>
    </row>
    <row r="47" spans="1:7" ht="15.75" thickBot="1">
      <c r="A47" s="68"/>
      <c r="B47" s="68"/>
      <c r="C47" s="68"/>
      <c r="D47" s="68"/>
      <c r="E47" s="68"/>
      <c r="F47" s="68"/>
      <c r="G47" s="68"/>
    </row>
    <row r="48" spans="1:7" ht="16.5" thickTop="1" thickBot="1">
      <c r="A48" s="62"/>
      <c r="B48" s="249" t="s">
        <v>63</v>
      </c>
      <c r="C48" s="249"/>
      <c r="D48" s="73" t="s">
        <v>53</v>
      </c>
      <c r="E48" s="8">
        <f>E9+E13+E17+E21+E25+E29+E33+E38+E42+E46</f>
        <v>0</v>
      </c>
      <c r="F48" s="62"/>
      <c r="G48" s="8">
        <f>G9+G13+G17+G21+G25+G29+G33+G38+G42+G46</f>
        <v>0</v>
      </c>
    </row>
    <row r="49" spans="1:7" ht="15.75" thickTop="1">
      <c r="A49" s="77"/>
      <c r="B49" s="77"/>
      <c r="C49" s="77"/>
      <c r="D49" s="77"/>
      <c r="E49" s="77"/>
      <c r="F49" s="77"/>
      <c r="G49" s="77"/>
    </row>
  </sheetData>
  <sheetProtection password="9411" sheet="1" objects="1" scenarios="1" selectLockedCells="1"/>
  <mergeCells count="20">
    <mergeCell ref="B48:C48"/>
    <mergeCell ref="B23:C25"/>
    <mergeCell ref="B27:C29"/>
    <mergeCell ref="B31:C33"/>
    <mergeCell ref="B36:C38"/>
    <mergeCell ref="B40:C42"/>
    <mergeCell ref="B44:C46"/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B25" sqref="B25"/>
    </sheetView>
  </sheetViews>
  <sheetFormatPr defaultRowHeight="15"/>
  <cols>
    <col min="1" max="1" width="40.28515625" customWidth="1"/>
    <col min="2" max="2" width="25.7109375" customWidth="1"/>
    <col min="3" max="3" width="13.140625" customWidth="1"/>
    <col min="4" max="4" width="20.140625" customWidth="1"/>
    <col min="6" max="6" width="21.85546875" customWidth="1"/>
  </cols>
  <sheetData>
    <row r="1" spans="1:18" ht="25.5">
      <c r="A1" s="83" t="s">
        <v>4</v>
      </c>
      <c r="B1" s="83" t="s">
        <v>67</v>
      </c>
      <c r="C1" s="83" t="s">
        <v>71</v>
      </c>
      <c r="D1" s="84" t="s">
        <v>73</v>
      </c>
      <c r="E1" s="83" t="s">
        <v>8</v>
      </c>
      <c r="F1" s="83" t="s">
        <v>72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>
      <c r="A2" s="129">
        <f>'B-1 Funded Program Budget'!A9</f>
        <v>0</v>
      </c>
      <c r="B2" s="128">
        <f>'B-1 Funded Program Budget'!B9</f>
        <v>0</v>
      </c>
      <c r="C2" s="128">
        <f>'B-1 Funded Program Budget'!C9</f>
        <v>0</v>
      </c>
      <c r="D2" s="130">
        <f>'B-1 Funded Program Budget'!D9</f>
        <v>0</v>
      </c>
      <c r="E2" s="131" t="str">
        <f>'B-1 Funded Program Budget'!I9</f>
        <v/>
      </c>
      <c r="F2" s="130">
        <f>'B-1 Funded Program Budget'!J9</f>
        <v>0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>
      <c r="A3" s="129">
        <f>'B-1 Funded Program Budget'!A10</f>
        <v>0</v>
      </c>
      <c r="B3" s="128">
        <f>'B-1 Funded Program Budget'!B10</f>
        <v>0</v>
      </c>
      <c r="C3" s="128">
        <f>'B-1 Funded Program Budget'!C10</f>
        <v>0</v>
      </c>
      <c r="D3" s="130">
        <f>'B-1 Funded Program Budget'!D10</f>
        <v>0</v>
      </c>
      <c r="E3" s="131" t="str">
        <f>'B-1 Funded Program Budget'!I10</f>
        <v/>
      </c>
      <c r="F3" s="130">
        <f>'B-1 Funded Program Budget'!J10</f>
        <v>0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>
      <c r="A4" s="129">
        <f>'B-1 Funded Program Budget'!A11</f>
        <v>0</v>
      </c>
      <c r="B4" s="128">
        <f>'B-1 Funded Program Budget'!B11</f>
        <v>0</v>
      </c>
      <c r="C4" s="128">
        <f>'B-1 Funded Program Budget'!C11</f>
        <v>0</v>
      </c>
      <c r="D4" s="130">
        <f>'B-1 Funded Program Budget'!D11</f>
        <v>0</v>
      </c>
      <c r="E4" s="131" t="str">
        <f>'B-1 Funded Program Budget'!I11</f>
        <v/>
      </c>
      <c r="F4" s="130">
        <f>'B-1 Funded Program Budget'!J11</f>
        <v>0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>
      <c r="A5" s="129">
        <f>'B-1 Funded Program Budget'!A12</f>
        <v>0</v>
      </c>
      <c r="B5" s="128">
        <f>'B-1 Funded Program Budget'!B12</f>
        <v>0</v>
      </c>
      <c r="C5" s="128">
        <f>'B-1 Funded Program Budget'!C12</f>
        <v>0</v>
      </c>
      <c r="D5" s="130">
        <f>'B-1 Funded Program Budget'!D12</f>
        <v>0</v>
      </c>
      <c r="E5" s="131" t="str">
        <f>'B-1 Funded Program Budget'!I12</f>
        <v/>
      </c>
      <c r="F5" s="130">
        <f>'B-1 Funded Program Budget'!J12</f>
        <v>0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>
      <c r="A6" s="129">
        <f>'B-1 Funded Program Budget'!A13</f>
        <v>0</v>
      </c>
      <c r="B6" s="128">
        <f>'B-1 Funded Program Budget'!B13</f>
        <v>0</v>
      </c>
      <c r="C6" s="128">
        <f>'B-1 Funded Program Budget'!C13</f>
        <v>0</v>
      </c>
      <c r="D6" s="130">
        <f>'B-1 Funded Program Budget'!D13</f>
        <v>0</v>
      </c>
      <c r="E6" s="131" t="str">
        <f>'B-1 Funded Program Budget'!I13</f>
        <v/>
      </c>
      <c r="F6" s="130">
        <f>'B-1 Funded Program Budget'!J13</f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>
      <c r="A7" s="129">
        <f>'B-1 Funded Program Budget'!A14</f>
        <v>0</v>
      </c>
      <c r="B7" s="128">
        <f>'B-1 Funded Program Budget'!B14</f>
        <v>0</v>
      </c>
      <c r="C7" s="128">
        <f>'B-1 Funded Program Budget'!C14</f>
        <v>0</v>
      </c>
      <c r="D7" s="130">
        <f>'B-1 Funded Program Budget'!D14</f>
        <v>0</v>
      </c>
      <c r="E7" s="131" t="str">
        <f>'B-1 Funded Program Budget'!I14</f>
        <v/>
      </c>
      <c r="F7" s="130">
        <f>'B-1 Funded Program Budget'!J14</f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>
      <c r="A8" s="129">
        <f>'B-1 Funded Program Budget'!A15</f>
        <v>0</v>
      </c>
      <c r="B8" s="128">
        <f>'B-1 Funded Program Budget'!B15</f>
        <v>0</v>
      </c>
      <c r="C8" s="128">
        <f>'B-1 Funded Program Budget'!C15</f>
        <v>0</v>
      </c>
      <c r="D8" s="130">
        <f>'B-1 Funded Program Budget'!D15</f>
        <v>0</v>
      </c>
      <c r="E8" s="131" t="str">
        <f>'B-1 Funded Program Budget'!I15</f>
        <v/>
      </c>
      <c r="F8" s="130">
        <f>'B-1 Funded Program Budget'!J15</f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>
      <c r="A9" s="129">
        <f>'B-1 Funded Program Budget'!A16</f>
        <v>0</v>
      </c>
      <c r="B9" s="128">
        <f>'B-1 Funded Program Budget'!B16</f>
        <v>0</v>
      </c>
      <c r="C9" s="128">
        <f>'B-1 Funded Program Budget'!C16</f>
        <v>0</v>
      </c>
      <c r="D9" s="130">
        <f>'B-1 Funded Program Budget'!D16</f>
        <v>0</v>
      </c>
      <c r="E9" s="131" t="str">
        <f>'B-1 Funded Program Budget'!I16</f>
        <v/>
      </c>
      <c r="F9" s="130">
        <f>'B-1 Funded Program Budget'!J16</f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18">
      <c r="A10" s="129">
        <f>'B-1 Funded Program Budget'!A17</f>
        <v>0</v>
      </c>
      <c r="B10" s="128">
        <f>'B-1 Funded Program Budget'!B17</f>
        <v>0</v>
      </c>
      <c r="C10" s="128">
        <f>'B-1 Funded Program Budget'!C17</f>
        <v>0</v>
      </c>
      <c r="D10" s="130">
        <f>'B-1 Funded Program Budget'!D17</f>
        <v>0</v>
      </c>
      <c r="E10" s="131" t="str">
        <f>'B-1 Funded Program Budget'!I17</f>
        <v/>
      </c>
      <c r="F10" s="130">
        <f>'B-1 Funded Program Budget'!J17</f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spans="1:18">
      <c r="A11" s="129">
        <f>'B-1 Funded Program Budget'!A18</f>
        <v>0</v>
      </c>
      <c r="B11" s="128">
        <f>'B-1 Funded Program Budget'!B18</f>
        <v>0</v>
      </c>
      <c r="C11" s="128">
        <f>'B-1 Funded Program Budget'!C18</f>
        <v>0</v>
      </c>
      <c r="D11" s="130">
        <f>'B-1 Funded Program Budget'!D18</f>
        <v>0</v>
      </c>
      <c r="E11" s="131" t="str">
        <f>'B-1 Funded Program Budget'!I18</f>
        <v/>
      </c>
      <c r="F11" s="130">
        <f>'B-1 Funded Program Budget'!J18</f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18">
      <c r="A12" s="129">
        <f>'B-1 Funded Program Budget'!A19</f>
        <v>0</v>
      </c>
      <c r="B12" s="128">
        <f>'B-1 Funded Program Budget'!B19</f>
        <v>0</v>
      </c>
      <c r="C12" s="128">
        <f>'B-1 Funded Program Budget'!C19</f>
        <v>0</v>
      </c>
      <c r="D12" s="130">
        <f>'B-1 Funded Program Budget'!D19</f>
        <v>0</v>
      </c>
      <c r="E12" s="131" t="str">
        <f>'B-1 Funded Program Budget'!I19</f>
        <v/>
      </c>
      <c r="F12" s="130">
        <f>'B-1 Funded Program Budget'!J19</f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1:18">
      <c r="A13" s="129">
        <f>'B-1 Funded Program Budget'!A20</f>
        <v>0</v>
      </c>
      <c r="B13" s="128">
        <f>'B-1 Funded Program Budget'!B20</f>
        <v>0</v>
      </c>
      <c r="C13" s="128">
        <f>'B-1 Funded Program Budget'!C20</f>
        <v>0</v>
      </c>
      <c r="D13" s="130">
        <f>'B-1 Funded Program Budget'!D20</f>
        <v>0</v>
      </c>
      <c r="E13" s="131" t="str">
        <f>'B-1 Funded Program Budget'!I20</f>
        <v/>
      </c>
      <c r="F13" s="130">
        <f>'B-1 Funded Program Budget'!J20</f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spans="1:18">
      <c r="A14" s="129">
        <f>'B-1 Funded Program Budget'!A21</f>
        <v>0</v>
      </c>
      <c r="B14" s="128">
        <f>'B-1 Funded Program Budget'!B21</f>
        <v>0</v>
      </c>
      <c r="C14" s="128">
        <f>'B-1 Funded Program Budget'!C21</f>
        <v>0</v>
      </c>
      <c r="D14" s="130">
        <f>'B-1 Funded Program Budget'!D21</f>
        <v>0</v>
      </c>
      <c r="E14" s="131" t="str">
        <f>'B-1 Funded Program Budget'!I21</f>
        <v/>
      </c>
      <c r="F14" s="130">
        <f>'B-1 Funded Program Budget'!J21</f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spans="1:18">
      <c r="A15" s="129">
        <f>'B-1 Funded Program Budget'!A22</f>
        <v>0</v>
      </c>
      <c r="B15" s="128">
        <f>'B-1 Funded Program Budget'!B22</f>
        <v>0</v>
      </c>
      <c r="C15" s="128">
        <f>'B-1 Funded Program Budget'!C22</f>
        <v>0</v>
      </c>
      <c r="D15" s="130">
        <f>'B-1 Funded Program Budget'!D22</f>
        <v>0</v>
      </c>
      <c r="E15" s="131" t="str">
        <f>'B-1 Funded Program Budget'!I22</f>
        <v/>
      </c>
      <c r="F15" s="130">
        <f>'B-1 Funded Program Budget'!J22</f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8">
      <c r="A16" s="129">
        <f>'B-1 Funded Program Budget'!A23</f>
        <v>0</v>
      </c>
      <c r="B16" s="128">
        <f>'B-1 Funded Program Budget'!B23</f>
        <v>0</v>
      </c>
      <c r="C16" s="128">
        <f>'B-1 Funded Program Budget'!C23</f>
        <v>0</v>
      </c>
      <c r="D16" s="130">
        <f>'B-1 Funded Program Budget'!D23</f>
        <v>0</v>
      </c>
      <c r="E16" s="131" t="str">
        <f>'B-1 Funded Program Budget'!I23</f>
        <v/>
      </c>
      <c r="F16" s="130">
        <f>'B-1 Funded Program Budget'!J23</f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</row>
    <row r="17" spans="1:18">
      <c r="A17" s="129">
        <f>'B-1 Funded Program Budget'!A24</f>
        <v>0</v>
      </c>
      <c r="B17" s="128">
        <f>'B-1 Funded Program Budget'!B24</f>
        <v>0</v>
      </c>
      <c r="C17" s="128">
        <f>'B-1 Funded Program Budget'!C24</f>
        <v>0</v>
      </c>
      <c r="D17" s="130">
        <f>'B-1 Funded Program Budget'!D24</f>
        <v>0</v>
      </c>
      <c r="E17" s="131" t="str">
        <f>'B-1 Funded Program Budget'!I24</f>
        <v/>
      </c>
      <c r="F17" s="130">
        <f>'B-1 Funded Program Budget'!J24</f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</row>
    <row r="18" spans="1:18">
      <c r="A18" s="129">
        <f>'B-1 Funded Program Budget'!A25</f>
        <v>0</v>
      </c>
      <c r="B18" s="128">
        <f>'B-1 Funded Program Budget'!B25</f>
        <v>0</v>
      </c>
      <c r="C18" s="128">
        <f>'B-1 Funded Program Budget'!C25</f>
        <v>0</v>
      </c>
      <c r="D18" s="130">
        <f>'B-1 Funded Program Budget'!D25</f>
        <v>0</v>
      </c>
      <c r="E18" s="131" t="str">
        <f>'B-1 Funded Program Budget'!I25</f>
        <v/>
      </c>
      <c r="F18" s="130">
        <f>'B-1 Funded Program Budget'!J25</f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</row>
    <row r="19" spans="1:18">
      <c r="A19" s="129">
        <f>'B-1 Funded Program Budget'!A26</f>
        <v>0</v>
      </c>
      <c r="B19" s="128">
        <f>'B-1 Funded Program Budget'!B26</f>
        <v>0</v>
      </c>
      <c r="C19" s="128">
        <f>'B-1 Funded Program Budget'!C26</f>
        <v>0</v>
      </c>
      <c r="D19" s="130">
        <f>'B-1 Funded Program Budget'!D26</f>
        <v>0</v>
      </c>
      <c r="E19" s="131" t="str">
        <f>'B-1 Funded Program Budget'!I26</f>
        <v/>
      </c>
      <c r="F19" s="130">
        <f>'B-1 Funded Program Budget'!J26</f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1:18">
      <c r="A20" s="129">
        <f>'B-1 Funded Program Budget'!A27</f>
        <v>0</v>
      </c>
      <c r="B20" s="128">
        <f>'B-1 Funded Program Budget'!B27</f>
        <v>0</v>
      </c>
      <c r="C20" s="128">
        <f>'B-1 Funded Program Budget'!C27</f>
        <v>0</v>
      </c>
      <c r="D20" s="130">
        <f>'B-1 Funded Program Budget'!D27</f>
        <v>0</v>
      </c>
      <c r="E20" s="131" t="str">
        <f>'B-1 Funded Program Budget'!I27</f>
        <v/>
      </c>
      <c r="F20" s="130">
        <f>'B-1 Funded Program Budget'!J27</f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</row>
    <row r="21" spans="1:18">
      <c r="A21" s="85"/>
      <c r="B21" s="203">
        <f>SUMIF(B2:B20, "X", (E2:E20))</f>
        <v>0</v>
      </c>
      <c r="C21" s="203">
        <f>SUMIF(C2:C20, "X", (E2:E20))</f>
        <v>0</v>
      </c>
      <c r="D21" s="85"/>
      <c r="E21" s="132">
        <f>SUM(E2:E20)</f>
        <v>0</v>
      </c>
      <c r="F21" s="134">
        <f>SUM(F2:F20)</f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</row>
    <row r="22" spans="1:18">
      <c r="A22" s="79" t="s">
        <v>74</v>
      </c>
      <c r="B22" s="135">
        <f>B21</f>
        <v>0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</row>
    <row r="23" spans="1:18">
      <c r="A23" s="79" t="s">
        <v>75</v>
      </c>
      <c r="B23" s="133">
        <f>B22*1779</f>
        <v>0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</row>
    <row r="24" spans="1:18">
      <c r="A24" s="79" t="s">
        <v>68</v>
      </c>
      <c r="B24" s="133">
        <f>cmhours+'B-1 Funded Program Budget'!J80+'B-1 Funded Program Budget'!J85+'B-1 Funded Program Budget'!J90</f>
        <v>0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</row>
    <row r="25" spans="1:18">
      <c r="A25" s="79" t="s">
        <v>69</v>
      </c>
      <c r="B25" s="136" t="e">
        <f>B24/B23</f>
        <v>#DIV/0!</v>
      </c>
    </row>
    <row r="26" spans="1:18">
      <c r="A26" s="80" t="s">
        <v>70</v>
      </c>
      <c r="B26" s="81">
        <f>'B-1 Funded Program Budget'!$B$2</f>
        <v>0</v>
      </c>
    </row>
    <row r="27" spans="1:18">
      <c r="A27" s="80" t="s">
        <v>48</v>
      </c>
      <c r="B27" s="81" t="str">
        <f>'B-1 Funded Program Budget'!$C$4</f>
        <v>Mobile TAY Triage Team</v>
      </c>
    </row>
    <row r="28" spans="1:18">
      <c r="A28" s="80" t="s">
        <v>49</v>
      </c>
      <c r="B28" s="82">
        <f ca="1">NOW()</f>
        <v>41828.667481944445</v>
      </c>
    </row>
  </sheetData>
  <sheetProtection password="9411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21</vt:i4>
      </vt:variant>
    </vt:vector>
  </HeadingPairs>
  <TitlesOfParts>
    <vt:vector size="26" baseType="lpstr">
      <vt:lpstr>B-1 Funded Program Budget</vt:lpstr>
      <vt:lpstr>Prof &amp; Special Svcs Detail</vt:lpstr>
      <vt:lpstr>Misc Costs Detail</vt:lpstr>
      <vt:lpstr>Admin Costs Detail</vt:lpstr>
      <vt:lpstr>Billable Staff Hours Form</vt:lpstr>
      <vt:lpstr>admin</vt:lpstr>
      <vt:lpstr>adminamount</vt:lpstr>
      <vt:lpstr>admincosts</vt:lpstr>
      <vt:lpstr>Amountprof</vt:lpstr>
      <vt:lpstr>cmcost</vt:lpstr>
      <vt:lpstr>cmgross</vt:lpstr>
      <vt:lpstr>cmhours</vt:lpstr>
      <vt:lpstr>Costs</vt:lpstr>
      <vt:lpstr>directservice</vt:lpstr>
      <vt:lpstr>employeepercentage</vt:lpstr>
      <vt:lpstr>FTE</vt:lpstr>
      <vt:lpstr>Gross</vt:lpstr>
      <vt:lpstr>miscamount</vt:lpstr>
      <vt:lpstr>OperatingExpenses</vt:lpstr>
      <vt:lpstr>percentage</vt:lpstr>
      <vt:lpstr>PersonnelCosts</vt:lpstr>
      <vt:lpstr>'B-1 Funded Program Budget'!Print_Area</vt:lpstr>
      <vt:lpstr>Revenue</vt:lpstr>
      <vt:lpstr>total</vt:lpstr>
      <vt:lpstr>Totaloperating</vt:lpstr>
      <vt:lpstr>Totalrevenue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Rickie Lopez</dc:creator>
  <cp:lastModifiedBy>Rickie Lopez</cp:lastModifiedBy>
  <cp:lastPrinted>2014-05-08T20:37:14Z</cp:lastPrinted>
  <dcterms:created xsi:type="dcterms:W3CDTF">2014-01-23T20:28:21Z</dcterms:created>
  <dcterms:modified xsi:type="dcterms:W3CDTF">2014-07-08T23:01:23Z</dcterms:modified>
</cp:coreProperties>
</file>